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108" windowWidth="15480" windowHeight="11640" tabRatio="897"/>
  </bookViews>
  <sheets>
    <sheet name="17.1 перечень МКД" sheetId="1" r:id="rId1"/>
    <sheet name="Лист1" sheetId="2" r:id="rId2"/>
  </sheets>
  <definedNames>
    <definedName name="_xlnm.Print_Titles" localSheetId="0">'17.1 перечень МКД'!$11:$11</definedName>
    <definedName name="мп">#REF!</definedName>
    <definedName name="_xlnm.Print_Area" localSheetId="0">'17.1 перечень МКД'!$A$1:$S$399</definedName>
    <definedName name="Перечень">#REF!</definedName>
    <definedName name="Перечень2">#REF!</definedName>
    <definedName name="Перечень3">#REF!</definedName>
  </definedNames>
  <calcPr calcId="125725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Q71" i="1"/>
  <c r="L70"/>
  <c r="P153"/>
  <c r="Q393"/>
  <c r="Q399"/>
  <c r="Q398"/>
  <c r="Q397"/>
  <c r="Q396"/>
  <c r="Q395"/>
  <c r="Q394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4"/>
  <c r="Q313"/>
  <c r="Q312"/>
  <c r="Q311"/>
  <c r="Q307"/>
  <c r="Q306"/>
  <c r="Q305"/>
  <c r="Q304"/>
  <c r="Q303"/>
  <c r="Q302"/>
  <c r="Q301"/>
  <c r="Q298"/>
  <c r="Q297"/>
  <c r="P296"/>
  <c r="L296"/>
  <c r="K296"/>
  <c r="J296"/>
  <c r="I296"/>
  <c r="H296"/>
  <c r="Q294"/>
  <c r="Q291"/>
  <c r="Q290"/>
  <c r="Q289"/>
  <c r="Q288"/>
  <c r="Q287"/>
  <c r="Q286"/>
  <c r="Q285"/>
  <c r="Q284"/>
  <c r="Q283"/>
  <c r="Q280"/>
  <c r="Q279"/>
  <c r="Q278"/>
  <c r="Q277"/>
  <c r="Q268"/>
  <c r="Q267"/>
  <c r="Q261"/>
  <c r="Q260"/>
  <c r="Q259"/>
  <c r="Q258"/>
  <c r="Q251"/>
  <c r="Q250"/>
  <c r="Q249"/>
  <c r="P248"/>
  <c r="K248"/>
  <c r="J248"/>
  <c r="I248"/>
  <c r="H248"/>
  <c r="Q246"/>
  <c r="Q245"/>
  <c r="Q244"/>
  <c r="Q211"/>
  <c r="Q210"/>
  <c r="Q204"/>
  <c r="Q203"/>
  <c r="Q202"/>
  <c r="Q201"/>
  <c r="Q198"/>
  <c r="Q197"/>
  <c r="Q196"/>
  <c r="Q193"/>
  <c r="Q192"/>
  <c r="Q191"/>
  <c r="Q190"/>
  <c r="Q189"/>
  <c r="Q188"/>
  <c r="Q187"/>
  <c r="Q186"/>
  <c r="Q185"/>
  <c r="Q184"/>
  <c r="Q183"/>
  <c r="Q182"/>
  <c r="Q181"/>
  <c r="Q180"/>
  <c r="Q179"/>
  <c r="Q178"/>
  <c r="Q175"/>
  <c r="Q174"/>
  <c r="Q172"/>
  <c r="Q169"/>
  <c r="Q168"/>
  <c r="Q166"/>
  <c r="Q165"/>
  <c r="Q162"/>
  <c r="Q161"/>
  <c r="Q159"/>
  <c r="Q158"/>
  <c r="Q157"/>
  <c r="Q154"/>
  <c r="Q151"/>
  <c r="Q150"/>
  <c r="Q149"/>
  <c r="Q148"/>
  <c r="Q147"/>
  <c r="Q144"/>
  <c r="Q140"/>
  <c r="Q139"/>
  <c r="Q136"/>
  <c r="Q133"/>
  <c r="Q132"/>
  <c r="Q131"/>
  <c r="Q128"/>
  <c r="Q127"/>
  <c r="Q124"/>
  <c r="Q123"/>
  <c r="Q120"/>
  <c r="Q117"/>
  <c r="Q116"/>
  <c r="Q115"/>
  <c r="Q114"/>
  <c r="K100"/>
  <c r="Q98"/>
  <c r="Q97"/>
  <c r="Q95"/>
  <c r="Q92"/>
  <c r="Q91"/>
  <c r="Q90"/>
  <c r="Q89"/>
  <c r="Q86"/>
  <c r="Q85"/>
  <c r="Q82"/>
  <c r="Q81"/>
  <c r="Q78"/>
  <c r="Q77"/>
  <c r="Q74"/>
  <c r="Q73"/>
  <c r="Q72"/>
  <c r="Q68"/>
  <c r="Q67"/>
  <c r="Q65"/>
  <c r="Q64"/>
  <c r="Q62"/>
  <c r="Q61"/>
  <c r="Q60"/>
  <c r="Q59"/>
  <c r="Q58"/>
  <c r="Q57"/>
  <c r="Q56"/>
  <c r="Q55"/>
  <c r="Q54"/>
  <c r="Q53"/>
  <c r="Q50"/>
  <c r="Q49"/>
  <c r="Q48"/>
  <c r="Q47"/>
  <c r="Q44"/>
  <c r="Q43"/>
  <c r="Q42"/>
  <c r="Q41"/>
  <c r="Q40"/>
  <c r="Q39"/>
  <c r="Q38"/>
  <c r="Q37"/>
  <c r="Q36"/>
  <c r="Q35"/>
  <c r="Q34"/>
  <c r="Q33"/>
  <c r="Q32"/>
  <c r="Q31"/>
  <c r="Q30"/>
  <c r="Q28"/>
  <c r="Q27"/>
  <c r="Q19"/>
  <c r="Q18"/>
  <c r="Q17"/>
  <c r="Q15"/>
  <c r="P14"/>
  <c r="K14"/>
  <c r="J14"/>
  <c r="I14"/>
  <c r="Q66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63"/>
  <c r="Q111"/>
  <c r="Q109"/>
  <c r="Q108"/>
  <c r="Q107"/>
  <c r="Q106"/>
  <c r="Q104"/>
  <c r="Q102"/>
  <c r="P46"/>
  <c r="K142"/>
  <c r="J142"/>
  <c r="I142"/>
  <c r="H142"/>
  <c r="K130"/>
  <c r="J130"/>
  <c r="I130"/>
  <c r="H130"/>
  <c r="K113"/>
  <c r="J113"/>
  <c r="I113"/>
  <c r="H113"/>
  <c r="J100"/>
  <c r="I100"/>
  <c r="H100"/>
  <c r="K88"/>
  <c r="J88"/>
  <c r="I88"/>
  <c r="H88"/>
  <c r="H14"/>
  <c r="H12" s="1"/>
  <c r="K26"/>
  <c r="J26"/>
  <c r="I26"/>
  <c r="H26"/>
  <c r="P393"/>
  <c r="L248"/>
  <c r="Q248" s="1"/>
  <c r="L219"/>
  <c r="P142"/>
  <c r="P130"/>
  <c r="L130"/>
  <c r="Q130"/>
  <c r="L113"/>
  <c r="Q113"/>
  <c r="P100"/>
  <c r="L88"/>
  <c r="Q88" s="1"/>
  <c r="L52"/>
  <c r="Q52" s="1"/>
  <c r="P225"/>
  <c r="L94"/>
  <c r="P372"/>
  <c r="P355"/>
  <c r="P65"/>
  <c r="P35"/>
  <c r="O52"/>
  <c r="N52"/>
  <c r="M52"/>
  <c r="P317"/>
  <c r="P318"/>
  <c r="P211"/>
  <c r="P210"/>
  <c r="P140"/>
  <c r="P139"/>
  <c r="L138" s="1"/>
  <c r="Q138" s="1"/>
  <c r="P124"/>
  <c r="P123"/>
  <c r="P116"/>
  <c r="P117"/>
  <c r="P115"/>
  <c r="P95"/>
  <c r="P94" s="1"/>
  <c r="P399"/>
  <c r="P398"/>
  <c r="P397"/>
  <c r="P396"/>
  <c r="P395"/>
  <c r="P394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1"/>
  <c r="P370"/>
  <c r="P369"/>
  <c r="P368"/>
  <c r="P367"/>
  <c r="P366"/>
  <c r="P365"/>
  <c r="P364"/>
  <c r="P363"/>
  <c r="P362"/>
  <c r="P360"/>
  <c r="P359"/>
  <c r="P358"/>
  <c r="P357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6"/>
  <c r="P325"/>
  <c r="P324"/>
  <c r="P323"/>
  <c r="P322"/>
  <c r="P321"/>
  <c r="P320"/>
  <c r="P319"/>
  <c r="K316"/>
  <c r="J316"/>
  <c r="I316"/>
  <c r="H316"/>
  <c r="P310"/>
  <c r="P309"/>
  <c r="L310"/>
  <c r="Q310"/>
  <c r="O309"/>
  <c r="N309"/>
  <c r="M309"/>
  <c r="L309"/>
  <c r="K309"/>
  <c r="J309"/>
  <c r="I309"/>
  <c r="H309"/>
  <c r="P307"/>
  <c r="P306"/>
  <c r="P305"/>
  <c r="P304"/>
  <c r="P303"/>
  <c r="P302"/>
  <c r="P301"/>
  <c r="P300"/>
  <c r="L300"/>
  <c r="K300"/>
  <c r="J300"/>
  <c r="I300"/>
  <c r="H300"/>
  <c r="O293"/>
  <c r="N293"/>
  <c r="M293"/>
  <c r="K293"/>
  <c r="J293"/>
  <c r="I293"/>
  <c r="H293"/>
  <c r="Q293" s="1"/>
  <c r="P291"/>
  <c r="P290"/>
  <c r="P289"/>
  <c r="P288"/>
  <c r="P287"/>
  <c r="P286"/>
  <c r="P285"/>
  <c r="P284"/>
  <c r="P283"/>
  <c r="P282" s="1"/>
  <c r="L282"/>
  <c r="K282"/>
  <c r="J282"/>
  <c r="I282"/>
  <c r="H282"/>
  <c r="P276"/>
  <c r="O276"/>
  <c r="N276"/>
  <c r="M276"/>
  <c r="L276"/>
  <c r="K276"/>
  <c r="J276"/>
  <c r="I276"/>
  <c r="H276"/>
  <c r="L274"/>
  <c r="Q274" s="1"/>
  <c r="L273"/>
  <c r="Q273" s="1"/>
  <c r="L272"/>
  <c r="Q272" s="1"/>
  <c r="L271"/>
  <c r="Q271" s="1"/>
  <c r="P270"/>
  <c r="O270"/>
  <c r="N270"/>
  <c r="M270"/>
  <c r="K270"/>
  <c r="J270"/>
  <c r="I270"/>
  <c r="H270"/>
  <c r="P266"/>
  <c r="O266"/>
  <c r="N266"/>
  <c r="M266"/>
  <c r="K266"/>
  <c r="J266"/>
  <c r="I266"/>
  <c r="H266"/>
  <c r="L264"/>
  <c r="Q264" s="1"/>
  <c r="P263"/>
  <c r="O263"/>
  <c r="N263"/>
  <c r="M263"/>
  <c r="K263"/>
  <c r="J263"/>
  <c r="I263"/>
  <c r="H263"/>
  <c r="P261"/>
  <c r="P260"/>
  <c r="P259"/>
  <c r="P258"/>
  <c r="P257"/>
  <c r="L257"/>
  <c r="K257"/>
  <c r="J257"/>
  <c r="I257"/>
  <c r="H257"/>
  <c r="L255"/>
  <c r="Q255" s="1"/>
  <c r="L254"/>
  <c r="Q254" s="1"/>
  <c r="P253"/>
  <c r="O253"/>
  <c r="N253"/>
  <c r="M253"/>
  <c r="L253"/>
  <c r="K253"/>
  <c r="J253"/>
  <c r="I253"/>
  <c r="H253"/>
  <c r="P246"/>
  <c r="P245"/>
  <c r="P244"/>
  <c r="P243"/>
  <c r="L243"/>
  <c r="K243"/>
  <c r="J243"/>
  <c r="I243"/>
  <c r="H243"/>
  <c r="P241"/>
  <c r="P240"/>
  <c r="P239"/>
  <c r="P238"/>
  <c r="P237"/>
  <c r="P236"/>
  <c r="P235"/>
  <c r="P234"/>
  <c r="P233"/>
  <c r="P232"/>
  <c r="P231"/>
  <c r="P230"/>
  <c r="P229"/>
  <c r="P228"/>
  <c r="P227"/>
  <c r="P226"/>
  <c r="P224"/>
  <c r="P223"/>
  <c r="P222"/>
  <c r="P221"/>
  <c r="P220"/>
  <c r="P219" s="1"/>
  <c r="K219"/>
  <c r="J219"/>
  <c r="I219"/>
  <c r="H219"/>
  <c r="L217"/>
  <c r="Q217" s="1"/>
  <c r="P216"/>
  <c r="O216"/>
  <c r="N216"/>
  <c r="M216"/>
  <c r="K216"/>
  <c r="J216"/>
  <c r="I216"/>
  <c r="H216"/>
  <c r="L214"/>
  <c r="Q214" s="1"/>
  <c r="P213"/>
  <c r="O213"/>
  <c r="N213"/>
  <c r="M213"/>
  <c r="K213"/>
  <c r="J213"/>
  <c r="I213"/>
  <c r="H213"/>
  <c r="L208"/>
  <c r="Q208" s="1"/>
  <c r="L207"/>
  <c r="L206" s="1"/>
  <c r="Q206" s="1"/>
  <c r="P206"/>
  <c r="O206"/>
  <c r="N206"/>
  <c r="M206"/>
  <c r="K206"/>
  <c r="J206"/>
  <c r="I206"/>
  <c r="H206"/>
  <c r="P204"/>
  <c r="P203"/>
  <c r="P202"/>
  <c r="P201"/>
  <c r="P200" s="1"/>
  <c r="L200"/>
  <c r="K200"/>
  <c r="J200"/>
  <c r="I200"/>
  <c r="H200"/>
  <c r="P195"/>
  <c r="O195"/>
  <c r="N195"/>
  <c r="M195"/>
  <c r="L195"/>
  <c r="K195"/>
  <c r="J195"/>
  <c r="I195"/>
  <c r="H195"/>
  <c r="P193"/>
  <c r="P192"/>
  <c r="P191"/>
  <c r="P190"/>
  <c r="P189"/>
  <c r="P188"/>
  <c r="P187"/>
  <c r="P186"/>
  <c r="T181"/>
  <c r="P185"/>
  <c r="T180"/>
  <c r="P184"/>
  <c r="T179"/>
  <c r="P183"/>
  <c r="T178"/>
  <c r="P182"/>
  <c r="T177"/>
  <c r="P181"/>
  <c r="T176"/>
  <c r="P180"/>
  <c r="P179"/>
  <c r="P178"/>
  <c r="T175"/>
  <c r="L177"/>
  <c r="K177"/>
  <c r="J177"/>
  <c r="I177"/>
  <c r="H177"/>
  <c r="P171"/>
  <c r="O171"/>
  <c r="N171"/>
  <c r="M171"/>
  <c r="L171"/>
  <c r="Q171" s="1"/>
  <c r="P164"/>
  <c r="O164"/>
  <c r="N164"/>
  <c r="M164"/>
  <c r="L164"/>
  <c r="K164"/>
  <c r="J164"/>
  <c r="I164"/>
  <c r="H164"/>
  <c r="P156"/>
  <c r="O156"/>
  <c r="N156"/>
  <c r="M156"/>
  <c r="L156"/>
  <c r="K156"/>
  <c r="J156"/>
  <c r="I156"/>
  <c r="H156"/>
  <c r="O153"/>
  <c r="N153"/>
  <c r="M153"/>
  <c r="L153"/>
  <c r="K153"/>
  <c r="J153"/>
  <c r="I153"/>
  <c r="H153"/>
  <c r="P151"/>
  <c r="P150"/>
  <c r="P149"/>
  <c r="P148"/>
  <c r="P147"/>
  <c r="P146" s="1"/>
  <c r="L146"/>
  <c r="K146"/>
  <c r="J146"/>
  <c r="I146"/>
  <c r="H146"/>
  <c r="L143"/>
  <c r="L142"/>
  <c r="Q142" s="1"/>
  <c r="O142"/>
  <c r="N142"/>
  <c r="M142"/>
  <c r="K138"/>
  <c r="J138"/>
  <c r="I138"/>
  <c r="H138"/>
  <c r="P136"/>
  <c r="P135"/>
  <c r="K135"/>
  <c r="J135"/>
  <c r="I135"/>
  <c r="H135"/>
  <c r="Q135" s="1"/>
  <c r="O130"/>
  <c r="N130"/>
  <c r="M130"/>
  <c r="P126"/>
  <c r="O126"/>
  <c r="N126"/>
  <c r="M126"/>
  <c r="L126"/>
  <c r="K126"/>
  <c r="J126"/>
  <c r="I126"/>
  <c r="H126"/>
  <c r="P122"/>
  <c r="L122"/>
  <c r="K122"/>
  <c r="J122"/>
  <c r="I122"/>
  <c r="H122"/>
  <c r="P119"/>
  <c r="O119"/>
  <c r="N119"/>
  <c r="M119"/>
  <c r="L119"/>
  <c r="K119"/>
  <c r="J119"/>
  <c r="I119"/>
  <c r="H119"/>
  <c r="L110"/>
  <c r="Q110"/>
  <c r="L105"/>
  <c r="Q105"/>
  <c r="L103"/>
  <c r="Q103"/>
  <c r="L101"/>
  <c r="Q101"/>
  <c r="O100"/>
  <c r="N100"/>
  <c r="M100"/>
  <c r="K94"/>
  <c r="J94"/>
  <c r="I94"/>
  <c r="H94"/>
  <c r="Q94"/>
  <c r="P90"/>
  <c r="P89"/>
  <c r="P86"/>
  <c r="P85"/>
  <c r="L84"/>
  <c r="K84"/>
  <c r="J84"/>
  <c r="I84"/>
  <c r="H84"/>
  <c r="P82"/>
  <c r="P81"/>
  <c r="L80"/>
  <c r="K80"/>
  <c r="J80"/>
  <c r="I80"/>
  <c r="H80"/>
  <c r="P78"/>
  <c r="P77"/>
  <c r="L76"/>
  <c r="K76"/>
  <c r="J76"/>
  <c r="I76"/>
  <c r="H76"/>
  <c r="P74"/>
  <c r="P73"/>
  <c r="P72"/>
  <c r="P70" s="1"/>
  <c r="K70"/>
  <c r="J70"/>
  <c r="I70"/>
  <c r="H70"/>
  <c r="Q70"/>
  <c r="P68"/>
  <c r="P67"/>
  <c r="P66"/>
  <c r="P64"/>
  <c r="P63"/>
  <c r="P62"/>
  <c r="P61"/>
  <c r="P60"/>
  <c r="P59"/>
  <c r="P58"/>
  <c r="P57"/>
  <c r="P56"/>
  <c r="P55"/>
  <c r="P54"/>
  <c r="P52" s="1"/>
  <c r="P53"/>
  <c r="K52"/>
  <c r="J52"/>
  <c r="I52"/>
  <c r="H52"/>
  <c r="O46"/>
  <c r="O12"/>
  <c r="N46"/>
  <c r="M46"/>
  <c r="M12" s="1"/>
  <c r="L46"/>
  <c r="K46"/>
  <c r="J46"/>
  <c r="J12" s="1"/>
  <c r="I46"/>
  <c r="H46"/>
  <c r="P42"/>
  <c r="P41"/>
  <c r="P40"/>
  <c r="P39"/>
  <c r="P38"/>
  <c r="P37"/>
  <c r="P36"/>
  <c r="P34"/>
  <c r="P33"/>
  <c r="P31"/>
  <c r="Q29"/>
  <c r="P29"/>
  <c r="P26" s="1"/>
  <c r="P12" s="1"/>
  <c r="P28"/>
  <c r="L24"/>
  <c r="Q24" s="1"/>
  <c r="L23"/>
  <c r="Q23" s="1"/>
  <c r="L22"/>
  <c r="Q22" s="1"/>
  <c r="L21"/>
  <c r="Q21" s="1"/>
  <c r="L20"/>
  <c r="Q20" s="1"/>
  <c r="L16"/>
  <c r="Q16" s="1"/>
  <c r="N12"/>
  <c r="L263"/>
  <c r="Q263"/>
  <c r="L266"/>
  <c r="Q266"/>
  <c r="L270"/>
  <c r="Q270"/>
  <c r="L213"/>
  <c r="Q213"/>
  <c r="L316"/>
  <c r="Q316"/>
  <c r="P327"/>
  <c r="P316"/>
  <c r="P113"/>
  <c r="P138"/>
  <c r="P30"/>
  <c r="L26"/>
  <c r="Q26" s="1"/>
  <c r="P80"/>
  <c r="P88"/>
  <c r="L100"/>
  <c r="Q100" s="1"/>
  <c r="Q46"/>
  <c r="Q76"/>
  <c r="Q84"/>
  <c r="Q122"/>
  <c r="Q126"/>
  <c r="Q146"/>
  <c r="Q164"/>
  <c r="Q177"/>
  <c r="Q195"/>
  <c r="Q253"/>
  <c r="Q276"/>
  <c r="Q309"/>
  <c r="Q296"/>
  <c r="P76"/>
  <c r="Q80"/>
  <c r="P84"/>
  <c r="Q119"/>
  <c r="Q153"/>
  <c r="Q156"/>
  <c r="P177"/>
  <c r="Q200"/>
  <c r="Q243"/>
  <c r="Q257"/>
  <c r="Q282"/>
  <c r="Q300"/>
  <c r="Q219"/>
  <c r="I12"/>
  <c r="K12"/>
  <c r="Q143"/>
  <c r="Q207"/>
  <c r="L216"/>
  <c r="Q216"/>
  <c r="L14"/>
  <c r="Q14"/>
  <c r="L12" l="1"/>
  <c r="Q12" s="1"/>
</calcChain>
</file>

<file path=xl/sharedStrings.xml><?xml version="1.0" encoding="utf-8"?>
<sst xmlns="http://schemas.openxmlformats.org/spreadsheetml/2006/main" count="2061" uniqueCount="520">
  <si>
    <t>№ п/п</t>
  </si>
  <si>
    <t>кв.м</t>
  </si>
  <si>
    <t>Год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</si>
  <si>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</si>
  <si>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</si>
  <si>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</si>
  <si>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</si>
  <si>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</si>
  <si>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</si>
  <si>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ввода в эксплуатацию</t>
  </si>
  <si>
    <t>в том числе жилых помещений, находящихся в собственности граждан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</si>
  <si>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</si>
  <si>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</si>
  <si>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</si>
  <si>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</si>
  <si>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</si>
  <si>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</t>
  </si>
  <si>
    <t>руб./кв.м</t>
  </si>
  <si>
    <t>12.2016</t>
  </si>
  <si>
    <t>кирпич</t>
  </si>
  <si>
    <t>-</t>
  </si>
  <si>
    <t>2.</t>
  </si>
  <si>
    <t xml:space="preserve">12.2016
</t>
  </si>
  <si>
    <t>х</t>
  </si>
  <si>
    <t>блоки</t>
  </si>
  <si>
    <t>панели</t>
  </si>
  <si>
    <t xml:space="preserve"> 12.2016</t>
  </si>
  <si>
    <t>железобетон</t>
  </si>
  <si>
    <t>3.</t>
  </si>
  <si>
    <t>275,76</t>
  </si>
  <si>
    <t>0,00</t>
  </si>
  <si>
    <t>до 1917</t>
  </si>
  <si>
    <t>до 1941</t>
  </si>
  <si>
    <t>12.2015</t>
  </si>
  <si>
    <t>Итого по Смоленской области</t>
  </si>
  <si>
    <t>шлакобетон</t>
  </si>
  <si>
    <t xml:space="preserve"> панели</t>
  </si>
  <si>
    <t xml:space="preserve">каркасно-засыпной </t>
  </si>
  <si>
    <t xml:space="preserve">щиты </t>
  </si>
  <si>
    <t>брус</t>
  </si>
  <si>
    <t>щиты</t>
  </si>
  <si>
    <t xml:space="preserve">Приложение </t>
  </si>
  <si>
    <t>Общая площадь МКД, всего</t>
  </si>
  <si>
    <t>всего</t>
  </si>
  <si>
    <t>Площадь помещений МКД</t>
  </si>
  <si>
    <t>в том числе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</si>
  <si>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</si>
  <si>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</si>
  <si>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</si>
  <si>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</si>
  <si>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</si>
  <si>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</si>
  <si>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</si>
  <si>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</si>
  <si>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</si>
  <si>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</si>
  <si>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</si>
  <si>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</si>
  <si>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</si>
  <si>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</si>
  <si>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</si>
  <si>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</si>
  <si>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</si>
  <si>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</si>
  <si>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</si>
  <si>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</si>
  <si>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</si>
  <si>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</si>
  <si>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</si>
  <si>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</si>
  <si>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</si>
  <si>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</si>
  <si>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</si>
  <si>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</si>
  <si>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</si>
  <si>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</si>
  <si>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</si>
  <si>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</si>
  <si>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</si>
  <si>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</si>
  <si>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</si>
  <si>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</si>
  <si>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</si>
  <si>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</si>
  <si>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</si>
  <si>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</si>
  <si>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</si>
  <si>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</si>
  <si>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</si>
  <si>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</si>
  <si>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</si>
  <si>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</si>
  <si>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</si>
  <si>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</si>
  <si>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</si>
  <si>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</si>
  <si>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</si>
  <si>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</si>
  <si>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</si>
  <si>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</si>
  <si>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</si>
  <si>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Г. Дорогобуж, ул. Мира, д. 32</t>
  </si>
  <si>
    <t>Г. Дорогобуж, ул. Путенкова, д. 5</t>
  </si>
  <si>
    <t>Г. Дорогобуж, ул. Путенкова, д. 13</t>
  </si>
  <si>
    <t>Дер. Гусино, ул. Октябрьская, д. 28</t>
  </si>
  <si>
    <t>Г. Сафоново, ул. Вахрушева, д. 22</t>
  </si>
  <si>
    <t>Г. Сафоново, ул. Коммунальная, д. 1</t>
  </si>
  <si>
    <t>Г. Сафоново, ул. Ленина, д. 23</t>
  </si>
  <si>
    <t>Г. Сафоново, ул. Энгельса, д. 7</t>
  </si>
  <si>
    <t>Г. Сафоново, ул. Ленина, д. 38</t>
  </si>
  <si>
    <t>Г. Сафоново, ул. Энгельса, д. 2</t>
  </si>
  <si>
    <t>Г. Сафоново, ул. Ленина, д. 26</t>
  </si>
  <si>
    <t>Г. Сафоново, ул. Ленина, д. 27</t>
  </si>
  <si>
    <t>Г. Сафоново, ул. Ленина, д. 30</t>
  </si>
  <si>
    <t>Г. Сафоново, ул. Ленина, д. 16</t>
  </si>
  <si>
    <t>Г. Сафоново, ул. Ленина, д. 17</t>
  </si>
  <si>
    <t>Г. Сафоново, ул. Вахрушева, д. 10</t>
  </si>
  <si>
    <t>Г. Сафоново, ул. Ленина, д. 21</t>
  </si>
  <si>
    <t>Г. Сафоново, ул. Ленина, д. 14</t>
  </si>
  <si>
    <t>Г. Сафоново, ул. Ленина, д. 24</t>
  </si>
  <si>
    <t>Г. Сафоново, ул. Ленина, д. 25</t>
  </si>
  <si>
    <t>Г. Сафоново, ул. Энгельса, д. 4</t>
  </si>
  <si>
    <t>Г. Смоленск, пер. Ульянова, д. 5</t>
  </si>
  <si>
    <t>Г. Смоленск, пос. Анастасино, д. 35</t>
  </si>
  <si>
    <t>Г. Смоленск, просп. Гагарина, д. 11</t>
  </si>
  <si>
    <t>Г. Смоленск, ул. 2-я Краснинская, д. 7</t>
  </si>
  <si>
    <t>Г. Смоленск, ул. Автозаводская, д. 22а</t>
  </si>
  <si>
    <t>Г. Смоленск, ул. Автозаводская, д. 27</t>
  </si>
  <si>
    <t>Г. Смоленск, ул. Автозаводская, д. 58</t>
  </si>
  <si>
    <t>Г. Смоленск, ул. Багратиона, д. 20а</t>
  </si>
  <si>
    <t>Г. Смоленск, ул. Багратиона, д. 20б</t>
  </si>
  <si>
    <t>Г. Смоленск, ул. Багратиона, д. 55</t>
  </si>
  <si>
    <t>Г. Смоленск, ул. Белинского, д. 11</t>
  </si>
  <si>
    <t>Г. Смоленск, ул. Беляева, д. 6</t>
  </si>
  <si>
    <t>Г. Смоленск, ул. Большая Советская, д. 16/17</t>
  </si>
  <si>
    <t>Г. Смоленск, ул. Большая Советская, д. 22</t>
  </si>
  <si>
    <t>Г. Смоленск, ул. Большая Советская, д. 8</t>
  </si>
  <si>
    <t>Г. Смоленск, ул. Воробьева, д. 19</t>
  </si>
  <si>
    <t>Г. Смоленск, ул. Воробьева, д. 19а</t>
  </si>
  <si>
    <t>Г. Смоленск, ул. Гарабурды, д. 17в</t>
  </si>
  <si>
    <t>Г. Смоленск, ул. Госпитальная, д. 10</t>
  </si>
  <si>
    <t>Г. Смоленск, ул. Госпитальная, д. 6</t>
  </si>
  <si>
    <t>Г. Смоленск, ул. Госпитальная, д. 8</t>
  </si>
  <si>
    <t>Г. Смоленск, ул. Кловская, д. 1</t>
  </si>
  <si>
    <t>Г. Смоленск, ул. Кловская, д. 7</t>
  </si>
  <si>
    <t>Г. Смоленск, ул. Кутузова, д. 2</t>
  </si>
  <si>
    <t>Г. Смоленск, ул. Лавочкина, д. 47/1</t>
  </si>
  <si>
    <t>Г. Смоленск, ул. Маршала Жукова, д. 12</t>
  </si>
  <si>
    <t>Г. Смоленск, ул. Маршала Жукова, д. 13</t>
  </si>
  <si>
    <t>Г. Смоленск, ул. Маршала Жукова, д. 16</t>
  </si>
  <si>
    <t>Г. Смоленск, ул. Маршала Жукова, д. 27</t>
  </si>
  <si>
    <t>Г. Смоленск, ул. Маршала Жукова, д. 9</t>
  </si>
  <si>
    <t>Г. Смоленск, ул. Николаева, д.42а</t>
  </si>
  <si>
    <t>Г. Смоленск, ул. Николаева, д.47в</t>
  </si>
  <si>
    <t>Г. Смоленск, ул. Николаева, д.47д</t>
  </si>
  <si>
    <t>Г. Смоленск, ул. Ново-Мопровская, д. 9</t>
  </si>
  <si>
    <t>Г. Смоленск, ул. Нормандия-Неман, д. 23а</t>
  </si>
  <si>
    <t>Г. Смоленск, ул. Памфилова, д. 3а</t>
  </si>
  <si>
    <t>Г. Смоленск, ул. Попова, д. 68</t>
  </si>
  <si>
    <t>Г. Смоленск, ул. Пригородная, д. 1</t>
  </si>
  <si>
    <t>Г. Смоленск, ул. Пригородная, д. 5</t>
  </si>
  <si>
    <t>Г. Смоленск, ул. Рыленкова, д. 23</t>
  </si>
  <si>
    <t>Г. Смоленск, ул. Рыленкова, д. 59</t>
  </si>
  <si>
    <t>Г. Смоленск, ул. Седова, д. 15</t>
  </si>
  <si>
    <t>Г. Смоленск, ул. Седова, д. 22а</t>
  </si>
  <si>
    <t>Г. Смоленск, ул. Седова, д. 42</t>
  </si>
  <si>
    <t>Г. Смоленск, ул. Соболева, д. 116б</t>
  </si>
  <si>
    <t>Г. Смоленск, ул. Социалистическая, д. 7</t>
  </si>
  <si>
    <t>Г. Смоленск, ул. Станционная, д. 1</t>
  </si>
  <si>
    <t>Г. Смоленск, ул. Тенишевой, д. 21</t>
  </si>
  <si>
    <t>Г. Смоленск, ул. Тенишевой, д. 25</t>
  </si>
  <si>
    <t>Г. Смоленск, ул. Тургенева, д. 34</t>
  </si>
  <si>
    <t>Г. Смоленск, ул. Тухачевского, д. 12</t>
  </si>
  <si>
    <t>Г. Смоленск, ул. Тухачевского, д. 6</t>
  </si>
  <si>
    <t>Г. Смоленск, ул. Урицкого, д. 11</t>
  </si>
  <si>
    <t>Г. Смоленск, ул. Фрунзе, д. 42а</t>
  </si>
  <si>
    <t>Г. Смоленск, ул. Фрунзе, д. 58</t>
  </si>
  <si>
    <t>Г. Смоленск, ул. Центральная, д. 11</t>
  </si>
  <si>
    <t>Г. Смоленск, ул. Центральная, д. 9</t>
  </si>
  <si>
    <t>Г. Смоленск, ул. Черняховского, д. 20г</t>
  </si>
  <si>
    <t>Г. Смоленск, ул. Юрьева, д. 13</t>
  </si>
  <si>
    <t xml:space="preserve">Итого по муниципальному образованию Велижское городское поселение </t>
  </si>
  <si>
    <t>Г. Смоленск, Витебское шоссе, д. 11</t>
  </si>
  <si>
    <t>Г. Смоленск, Витебское шоссе, д. 16/2</t>
  </si>
  <si>
    <t>Г. Смоленск, Витебское шоссе, д. 18</t>
  </si>
  <si>
    <t>Г. Смоленск, Витебское шоссе, д. 20</t>
  </si>
  <si>
    <t>Г. Смоленск, Витебское шоссе, д. 22</t>
  </si>
  <si>
    <t>Г. Смоленск, Витебское шоссе, д. 32</t>
  </si>
  <si>
    <t>Г. Смоленск, Витебское шоссе, д. 34</t>
  </si>
  <si>
    <t>Г. Смоленск, Витебское шоссе, д. 38</t>
  </si>
  <si>
    <t>Г. Смоленск, Витебское шоссе, д. 38а</t>
  </si>
  <si>
    <t>Г. Смоленск, Витебское шоссе, д. 40</t>
  </si>
  <si>
    <t>Г. Смоленск, Витебское шоссе, д. 76</t>
  </si>
  <si>
    <t>Г. Смоленск, Московское шоссе, д. 4</t>
  </si>
  <si>
    <t>Пос. Холм-Жирковский, ул. Пушкина, д. 22</t>
  </si>
  <si>
    <t>Пос. Холм-Жирковский, ул. Ленина, д. 3</t>
  </si>
  <si>
    <t>Пос. Холм-Жирковский, ул. Ленина, д. 2</t>
  </si>
  <si>
    <t>Пос. Холм-Жирковский, ул. Ленина, д. 1</t>
  </si>
  <si>
    <t>С. Издешково, ул. 1-я Ленинская, д. 2</t>
  </si>
  <si>
    <t>С. Издешково, ул. 1-я Ленинская, д. 30</t>
  </si>
  <si>
    <t>С. Издешково, ул. 1-я Ленинская, д. 32</t>
  </si>
  <si>
    <t>Г. Гагарин, ул. Ю. Космонавтов, д. 8</t>
  </si>
  <si>
    <t>Г. Гагарин, ул. П. Алексеева, д. 3</t>
  </si>
  <si>
    <t>Г. Гагарин, ул. 50 лет ВЛКСМ, д. 6</t>
  </si>
  <si>
    <t>Г. Гагарин. ул.Бахтина, д. 11</t>
  </si>
  <si>
    <t>Г. Гагарин, ул. Бахтина, д. 10</t>
  </si>
  <si>
    <t>Г. Гагарин, ул. Бахтина, д. 9</t>
  </si>
  <si>
    <t>Г. Гагарин, ул. Молодежная, д. 4</t>
  </si>
  <si>
    <t>Г. Вязьма, ул. Строителей, д. 16а</t>
  </si>
  <si>
    <t>Г. Вязьма, ул. Машинистов, д. 6</t>
  </si>
  <si>
    <t>Г. Вязьма, ул. Юбилейная, д. 15</t>
  </si>
  <si>
    <t>Г. Вязьма, ул. Ленина, д. 8</t>
  </si>
  <si>
    <t>Г. Вязьма, ул. Пушкина, д. 18</t>
  </si>
  <si>
    <t>Г. Вязьма, ул. Лейтенанта Шмидта, д. 2</t>
  </si>
  <si>
    <t>Г. Вязьма, ул. Строителей, д. 8</t>
  </si>
  <si>
    <t>Г. Вязьма, ул. Юбилейная, д. 13</t>
  </si>
  <si>
    <t>Г. Вязьма, ул. Восстания, д. 3</t>
  </si>
  <si>
    <t>Г. Вязьма, просп. 25 Октября, д. 2</t>
  </si>
  <si>
    <t>Г. Вязьма, ул. Московская, д. 5</t>
  </si>
  <si>
    <t>Г. Вязьма, мкр. Березы, д. 4</t>
  </si>
  <si>
    <t>завершения последнего капитального ремонта</t>
  </si>
  <si>
    <t>Итого по Вяземскому городскому поселению Вяземского района Смоленской области</t>
  </si>
  <si>
    <t>2. Вяземское городское поселение Вяземского района Смоленской области</t>
  </si>
  <si>
    <t>3. Вязьма-Брянское сельское поселение Вяземского района Смоленской области</t>
  </si>
  <si>
    <t>Итого по Гагаринскому городскому поселению Гагаринского района Смоленской области</t>
  </si>
  <si>
    <t>4. Гагаринское городское поселение Гагаринского района Смоленской области</t>
  </si>
  <si>
    <t>7. Кармановское сельское поселение Гагаринского района Смоленской области</t>
  </si>
  <si>
    <t>5. Гагаринское сельское поселение Гагаринского района Смоленской области</t>
  </si>
  <si>
    <t>6. Мальцевское сельское поселение Гагаринского района Смоленской области</t>
  </si>
  <si>
    <t>8. Токаревское сельское поселение Гагаринского района Смоленской области</t>
  </si>
  <si>
    <t>9. Глинковское сельское поселение Глинковского района Смоленской области</t>
  </si>
  <si>
    <t>Итого по Гагаринскому сельскому поселению Гагаринского района Смоленской области</t>
  </si>
  <si>
    <t xml:space="preserve">Итого по Мальцевскому сельскому поселению Гагаринского района Смоленской области </t>
  </si>
  <si>
    <t>Итого по Кармановскому сельскому поселению Гагаринского района Смоленской области</t>
  </si>
  <si>
    <t xml:space="preserve">Итого по Токаревскому сельскому поселению Гагаринского района Смоленской области </t>
  </si>
  <si>
    <t>Итого по Глинковскому сельскому поселению Глинковского района Смоленской области</t>
  </si>
  <si>
    <t xml:space="preserve">Итого по Доброминскому сельскому поселению Глинковского района Смоленской области </t>
  </si>
  <si>
    <t>Итого по Верхнеднепровскому городскому поселению Дорогобужского района Смоленской области</t>
  </si>
  <si>
    <t>Итого по Слойковскому сельскому поселению Дорогобужского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</si>
  <si>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</si>
  <si>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</si>
  <si>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Ершичскому сельскому поселению Ершичского района Смоленской области</t>
  </si>
  <si>
    <t>Итого по Кардымовскому городскому поселению Кардымовского района Смоленской области</t>
  </si>
  <si>
    <t xml:space="preserve">Итого по Краснинскому городскому поселению Краснинского района Смоленской области </t>
  </si>
  <si>
    <t>Итого по Ельнинскому городскому поселению Ельнинского района Смоленской области</t>
  </si>
  <si>
    <t>Итого по Алексинскому сельскому поселению Дорогобужского района Смоленской области</t>
  </si>
  <si>
    <t xml:space="preserve">Итого по Гусинскому сельскому поселению Краснинского района Смоленской области </t>
  </si>
  <si>
    <t>Итого по Новодугинскому сельскому поселению  Новодугинского района Смоленской области</t>
  </si>
  <si>
    <t>Итого по Переснянскому сельскому поселению Починковского района Смоленской области</t>
  </si>
  <si>
    <t xml:space="preserve">Итого по Рославльскому городскому поселению Рославльского района Смоленской области </t>
  </si>
  <si>
    <t xml:space="preserve">Итого по  Богдановскому сельскому поселению Рославльского района Смоленской области </t>
  </si>
  <si>
    <t>Итого по Руднянскому городскому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</si>
  <si>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</si>
  <si>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Итого по Смолиговскому сельскому поселению Руднянского района Смоленской области</t>
  </si>
  <si>
    <t>Итого по Чистиковскому сельскому поселению  Руднянского района Смоленской области</t>
  </si>
  <si>
    <t>Итого по Казимировскому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</si>
  <si>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</si>
  <si>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</si>
  <si>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Итого по Новосельскому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</si>
  <si>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</si>
  <si>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 xml:space="preserve">Итого по Гнездовскому сельскому поселению Смоленского района Смоленской области </t>
  </si>
  <si>
    <t>Итого по Угранскому сельскому поселению Угранского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</si>
  <si>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</si>
  <si>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Корзовскому сельскому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</si>
  <si>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</si>
  <si>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Ярцевскому городскому поселению Ярцевского района Смоленской области</t>
  </si>
  <si>
    <t>Г. Гагарин, ул. Гагарина, д. 66</t>
  </si>
  <si>
    <t>Г. Гагарин, ул. Красноармейская, д. 76</t>
  </si>
  <si>
    <t>Г. Гагарин, ул. Молодежная, д. 10</t>
  </si>
  <si>
    <t>С. Токарево, ул. Центральная, д. 6</t>
  </si>
  <si>
    <t>С. Токарево, ул. Центральная, д. 19</t>
  </si>
  <si>
    <t>Пос. Верхнеднепровский, ул. Ленина, д. 2</t>
  </si>
  <si>
    <t>Пос. Верхнеднепровский, ул. Ленина, д. 4</t>
  </si>
  <si>
    <t>Пос. Верхнеднепровский, ул. Ленина, д. 8</t>
  </si>
  <si>
    <t>Пос. Верхнеднепровский, ул. Ленина, д. 6</t>
  </si>
  <si>
    <t>Пос. Верхнеднепровский, ул. Ленина, д. 12</t>
  </si>
  <si>
    <t>Пос. Верхнеднепровский, ул. Ленина, д. 3</t>
  </si>
  <si>
    <t>Пос. Верхнеднепровский, ул. Ленина, д. 5</t>
  </si>
  <si>
    <t>Пос. Верхнеднепровский, ул. Ленина, д. 7</t>
  </si>
  <si>
    <t>Пос. Верхнеднепровский, ул. Ленина, д. 1</t>
  </si>
  <si>
    <t>Пос. Верхнеднепровский, ул. Ленина, д. 14</t>
  </si>
  <si>
    <t>Дер. Слойково, ул. Центральная, д. 21</t>
  </si>
  <si>
    <t>Пос. Озерный, ул. Ленина, д. 2</t>
  </si>
  <si>
    <t>Пос. Озерный, ул. Ленина, д. 7</t>
  </si>
  <si>
    <t>Пос. Красный, ул. Глинки, д. 1</t>
  </si>
  <si>
    <t>Пос. Красный, ул. Глинки, д. 2а</t>
  </si>
  <si>
    <t>Пос. Красный, ул. Глинки, д. 18</t>
  </si>
  <si>
    <t>Пос. Красный, ул. Глинки, д. 18а</t>
  </si>
  <si>
    <t>Пос. Красный, пер. Строителей, д. 4</t>
  </si>
  <si>
    <t>Пос. Монастырщина, ул. Мира, д. 10</t>
  </si>
  <si>
    <t>Дер. Слобода, д. 37</t>
  </si>
  <si>
    <t>Г. Рославль, квартал 162-й, д. 6</t>
  </si>
  <si>
    <t>Г. Рославль, квартал 163-й, д. 1</t>
  </si>
  <si>
    <t>Г. Рославль, квартал 163-й, д. 4</t>
  </si>
  <si>
    <t>Г. Рославль, квартал 163-й, д. 5</t>
  </si>
  <si>
    <t>Г. Рославль, мкр. 15-й, д. 2/2</t>
  </si>
  <si>
    <t>Г. Рославль, мкр. 15-й, д. 21</t>
  </si>
  <si>
    <t>Г. Рославль, мкр. 15-й, д. 31</t>
  </si>
  <si>
    <t>Г. Рославль, мкр. 15-й, д. 7</t>
  </si>
  <si>
    <t>Г. Рославль, мкр. 17-й, д. 2/1</t>
  </si>
  <si>
    <t>Г. Рославль, мкр. 17-й, д. 2/2</t>
  </si>
  <si>
    <t>Г. Рославль, мкр. 34-й, д. 13</t>
  </si>
  <si>
    <t>Г. Рославль, пер. 3-й Карла Маркса, д. 1а</t>
  </si>
  <si>
    <t>Г. Рославль, ул. Пушкина, д. 16</t>
  </si>
  <si>
    <t>Г. Рославль, ул. Пушкина, д. 16а</t>
  </si>
  <si>
    <t>Г. Рославль, ул. Товарная, д. 6</t>
  </si>
  <si>
    <t>Г. Рославль, ул. Товарная, д. 10</t>
  </si>
  <si>
    <t>Г. Рудня, ул. 19 Гвардейской стрелковой дивизии, д. 3</t>
  </si>
  <si>
    <t>Г. Рудня, ул. Киреева, д. 51</t>
  </si>
  <si>
    <t>Г. Сафоново, ул. Энгельса, д. 3</t>
  </si>
  <si>
    <t>Г. Сафоново, ул. 40 лет Октября, д. 6</t>
  </si>
  <si>
    <t>Г. Сафоново, ул. Энгельса, д. 8</t>
  </si>
  <si>
    <t>Дер. Большая Дубровка, д. 3</t>
  </si>
  <si>
    <t>Дер. Большая Дубровка, д. 5</t>
  </si>
  <si>
    <t>Дер. Ракитня-2, ул. Молодежная, д. 1</t>
  </si>
  <si>
    <t>Дер. Корзово, д. 8</t>
  </si>
  <si>
    <t>Дер. Корзово, д. 9</t>
  </si>
  <si>
    <t>Дер. Корзово, д. 10</t>
  </si>
  <si>
    <t>Дер. Корзово, д. 11</t>
  </si>
  <si>
    <t>Г. Ярцево, ул. Советская, д. 10</t>
  </si>
  <si>
    <t>Г. Ярцево, ул. Советская, д. 33</t>
  </si>
  <si>
    <t>Г. Ярцево, ул. Гагарина, д. 1</t>
  </si>
  <si>
    <t>Г. Ярцево, ул. Первомайская, д. 23</t>
  </si>
  <si>
    <t>Г. Ярцево, ул. Ольховская, д. 17</t>
  </si>
  <si>
    <t>Г. Ярцево, ул. Ольховская, д. 19</t>
  </si>
  <si>
    <t>Г. Вязьма, ул. Воинов-интернационалистов,      д. 5, кор. 2</t>
  </si>
  <si>
    <t>Г. Гагарин, ул. Красноармейская, д. 74</t>
  </si>
  <si>
    <t>Г. Гагарин, ул. Гагарина, д. 25</t>
  </si>
  <si>
    <t>Дер. Юрино, ул. Центральная, д. 5</t>
  </si>
  <si>
    <t>Дер. Юрино, ул. Центральная, д. 7</t>
  </si>
  <si>
    <t>Дер. Юрино, ул. Центральная, д. 9</t>
  </si>
  <si>
    <t xml:space="preserve">Дер. Величково, ул. Западная, д. 1 </t>
  </si>
  <si>
    <t xml:space="preserve">Дер. Величково, ул. Западная, д. 3 </t>
  </si>
  <si>
    <t>Дер. Староселье, д. 11</t>
  </si>
  <si>
    <t>Г. Гагарин, ул. Ю. Космонавтов, д. 6</t>
  </si>
  <si>
    <t>С. Глинка, ул. Ленина, д. 16</t>
  </si>
  <si>
    <t>С. Глинка, ул. Ленина, д. 36</t>
  </si>
  <si>
    <t>Дер. Добромино, ул. Центральная, д. 18</t>
  </si>
  <si>
    <t xml:space="preserve">С. Алексино, ул. Центральная, д. 21 </t>
  </si>
  <si>
    <t xml:space="preserve">С. Алексино, ул. Центральная, д. 23 </t>
  </si>
  <si>
    <t>Г. Духовщина, ул. Горького, д. 6</t>
  </si>
  <si>
    <t>Г. Духовщина, ул. Горького, д. 10</t>
  </si>
  <si>
    <t>Г. Ельня, ул. Первомайская, д. 10/27</t>
  </si>
  <si>
    <t>С. Ершичи, ул. Ленина, д. 44</t>
  </si>
  <si>
    <t>С. Ершичи, ул. Молодежная, д. 6</t>
  </si>
  <si>
    <t>Пос. Монастырщина, ул. Советская, д. 34</t>
  </si>
  <si>
    <t>С. Новодугино, ул. 30 лет Победы, д. 6</t>
  </si>
  <si>
    <t>Дер. Пересна, д. 18</t>
  </si>
  <si>
    <t>С. Богданово, ул. Западная, д. 3</t>
  </si>
  <si>
    <t>С. Богданово, ул. Западная, д. 4</t>
  </si>
  <si>
    <t>С. Богданово, ул. Лесная, д. 19</t>
  </si>
  <si>
    <t>Дер. Смолиговка, ул. Калинина, д. 23</t>
  </si>
  <si>
    <t xml:space="preserve">Дер. Чистик, ул. Комсомольская, д. 9   </t>
  </si>
  <si>
    <t xml:space="preserve">Дер. Березино, ул. Центральная, д. 12   </t>
  </si>
  <si>
    <t>Дер. Озерная, ул. Новая, д. 1</t>
  </si>
  <si>
    <t>Пос. Холм-Жирковский, ул. Октябрьская,         д. 35</t>
  </si>
  <si>
    <t>Пос. Холм-Жирковский, пер. Октябрьский,                                       д.  2</t>
  </si>
  <si>
    <t>Пос. Холм-Жирковский,                                        ул. Коммунистическая, д. 8</t>
  </si>
  <si>
    <t>Г. Десногорск, мкр. 1, д. 3</t>
  </si>
  <si>
    <t>Г. Десногорск, мкр. 1, д. 10</t>
  </si>
  <si>
    <t>Г. Десногорск, мкр. 1, д. 15</t>
  </si>
  <si>
    <t>Г. Десногорск, мкр. 4, д. 16</t>
  </si>
  <si>
    <t>Г. Десногорск, мкр. 4, д. 17</t>
  </si>
  <si>
    <t>Г. Смоленск, пер. 1-й Краснинский, д. 21</t>
  </si>
  <si>
    <t>Г. Смоленск, пер. 1-й Краснинский, д. 21а</t>
  </si>
  <si>
    <t>Г. Смоленск, пл. Колхозная, д. 6</t>
  </si>
  <si>
    <t>Г. Смоленск, пер. Хлебозаводской, д. 10а</t>
  </si>
  <si>
    <t>Г. Смоленск, пер. Хлебозаводской, д. 8а</t>
  </si>
  <si>
    <t>Г.  Велиж, ул. Володарского, д. 134</t>
  </si>
  <si>
    <t>Г.  Велиж, ул. Володарского, д. 161</t>
  </si>
  <si>
    <t>Г. Велиж, ул. Дзержинского, д. 8</t>
  </si>
  <si>
    <t>Г. Велиж, ул. Казанская, д. 2</t>
  </si>
  <si>
    <t>Г. Велиж, ул. Ивановская, д. 21</t>
  </si>
  <si>
    <t>Г. Велиж, ул. Казанская, д. 3</t>
  </si>
  <si>
    <t>Г. Велиж, ул. Казанская, д. 4</t>
  </si>
  <si>
    <t>Г. Велиж, ул. Еременко, д. 19</t>
  </si>
  <si>
    <t>Г. Велиж, ул. Володарского, д. 165а</t>
  </si>
  <si>
    <t xml:space="preserve">1. Муниципальное образование Велижское городское поселение </t>
  </si>
  <si>
    <t>Г. Гагарин, ул. Мира, д. 1а</t>
  </si>
  <si>
    <t>Итого по Дорогобужскому городскому поселению Дорогобужского района Смоленской области</t>
  </si>
  <si>
    <t>С. Новодугино, ул. Специалистов, д. 3</t>
  </si>
  <si>
    <t>Д/о Александрино, ул. Молодежная, д. 3</t>
  </si>
  <si>
    <t>Итого по Высоковскому сельскому поселению Новодугинского района Смоленской области</t>
  </si>
  <si>
    <t>Г. Рудня, ул. 14 лет Октября, д. 33а</t>
  </si>
  <si>
    <t>Г. Рудня, ул. Смоленская, д. 2б</t>
  </si>
  <si>
    <t xml:space="preserve">Итого по муниципальному образованию «город Десногорск» Смоленской области </t>
  </si>
  <si>
    <t>Итого по Александровскому сельскому поселению Монастырщинского района Смоленской области</t>
  </si>
  <si>
    <t>Итого по городу Смоленску</t>
  </si>
  <si>
    <t>Итого по Озерному сельскому поселению Шумячского района Смоленской области</t>
  </si>
  <si>
    <t>Г. Смоленск, ул. Фрунзе, д. 8</t>
  </si>
  <si>
    <t>79.</t>
  </si>
  <si>
    <t>С. Угра, ул. Ленина, д. 56</t>
  </si>
  <si>
    <t>Г.  Велиж, ул. 8 Марта, д. 5а</t>
  </si>
  <si>
    <t>Пос. Верхнеднепровский, ул. Ленина, д. 15</t>
  </si>
  <si>
    <t>Г. Вязьма, ул. Кашена, д. 26</t>
  </si>
  <si>
    <t>Г. Вязьма, ул. Строителей, д. 6</t>
  </si>
  <si>
    <t>Г. Гагарин, ул. Ю. Космонавтов, д. 1</t>
  </si>
  <si>
    <t>Г. Смоленск, ул. Дзержинского, д. 4</t>
  </si>
  <si>
    <t>Г. Смоленск, ул. Кирова, д. 31</t>
  </si>
  <si>
    <t>Г. Смоленск, ул. Ленина, д. 23/8</t>
  </si>
  <si>
    <t>Г. Смоленск, ул. Памфилова, д. 3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</si>
  <si>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</si>
  <si>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</si>
  <si>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</si>
  <si>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</si>
  <si>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</si>
  <si>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</si>
  <si>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</si>
  <si>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</si>
  <si>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</si>
  <si>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</si>
  <si>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</si>
  <si>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</si>
  <si>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</si>
  <si>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</si>
  <si>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</si>
  <si>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</si>
  <si>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</si>
  <si>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</si>
  <si>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</si>
  <si>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</si>
  <si>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</si>
  <si>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80.</t>
  </si>
  <si>
    <t>81.</t>
  </si>
  <si>
    <t>82.</t>
  </si>
  <si>
    <t>83.</t>
  </si>
  <si>
    <t>Г. Дорогобуж, ул. Мира, д. 8</t>
  </si>
  <si>
    <t>Дер. Богородицкое, ул. Викторова, д. 27</t>
  </si>
  <si>
    <t>Дер. Богородицкое, ул. Викторова, д. 31</t>
  </si>
  <si>
    <t>Дер. Богородицкое, ул. Викторова, д. 32</t>
  </si>
  <si>
    <t>Пос. Озерный, ул. Строителей, д. 1</t>
  </si>
  <si>
    <t>Г. Сафоново, мкрн. 1, д. 6</t>
  </si>
  <si>
    <t>Г. Сафоново, мкрн. 1, д. 12</t>
  </si>
  <si>
    <t>С. Глинка, ул. Мира, д. 3</t>
  </si>
  <si>
    <t>С. Глинка, ул. Мира, д. 5</t>
  </si>
  <si>
    <t>Пос. Шумячи, ул. Базарная, д. 54</t>
  </si>
  <si>
    <t>Пос. Шумячи, ул. Садовая, д. 27</t>
  </si>
  <si>
    <t>Г. Вязьма, ул. Красноармейское шоссе, д. 5</t>
  </si>
  <si>
    <t>Пос. Кардымово, ул. Ленина, д. 53</t>
  </si>
  <si>
    <t>Итого по Козинскому сельскому поселению Смоленского района Смоленской области</t>
  </si>
  <si>
    <t>10. Доброминское сельское поселение Глинковского района Смоленской области</t>
  </si>
  <si>
    <t xml:space="preserve">11. Пржевальское городское поселение Демидовского района Смоленской области </t>
  </si>
  <si>
    <t>Итого по Пржевальскому городскому поселению Демидовского района Смоленской области</t>
  </si>
  <si>
    <t>Пос. Пржевальское, ул. Курортная, д. 3</t>
  </si>
  <si>
    <t>12. Верхнеднепровское городское поселение Дорогобужского района Смоленской области</t>
  </si>
  <si>
    <t>13. Дорогобужское городское поселение Дорогобужского района Смоленской области</t>
  </si>
  <si>
    <t>14. Слойковское сельское поселение Дорогобужского района Смоленской области</t>
  </si>
  <si>
    <t>15. Алексинское сельское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</si>
  <si>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</si>
  <si>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</si>
  <si>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Ельнинское городское поселение Ельнинского района Смоленской области</t>
  </si>
  <si>
    <t>19. Ершичское сельское поселение Ершичского района Смоленской области</t>
  </si>
  <si>
    <t>20. Кардымовское городское поселение Кардымовского района Смоленской области</t>
  </si>
  <si>
    <t>21. Краснинское городское поселение Краснинского района Смоленской области</t>
  </si>
  <si>
    <t>22. Гусинское сельское поселение Краснинского района Смоленской области</t>
  </si>
  <si>
    <t>24. Александровское  сельское поселение Монастырщинского района Смоленской области</t>
  </si>
  <si>
    <t>25. Новодугинское сельское поселение Новодугинского района Смоленской области</t>
  </si>
  <si>
    <t>26. Высоковское сельское поселение Новодугинского района Смоленской области</t>
  </si>
  <si>
    <t>27. Переснянское сельское поселение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</si>
  <si>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</si>
  <si>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Плоское, д. 31</t>
  </si>
  <si>
    <t>28. Прудковское сельское поселение Починковского района Смоленской области</t>
  </si>
  <si>
    <t xml:space="preserve">29. Рославльское городское поселение Рославльского района Смоленской области </t>
  </si>
  <si>
    <t xml:space="preserve">30. Богдановское  сельское поселение Рославльского района Смоленской области </t>
  </si>
  <si>
    <t>31. Руднянское городское поселение Руднянского района Смоленской области</t>
  </si>
  <si>
    <t>32. Голынковское городское поселение Руднянского района Смоленской области</t>
  </si>
  <si>
    <t>33. Смолиговское сельское поселение Руднянского района Смоленской области</t>
  </si>
  <si>
    <t>34. Чистиковское сельское поселение  Руднянского района Смоленской области</t>
  </si>
  <si>
    <t>35. Казимировское сельское поселение Руднянского района Смоленской области</t>
  </si>
  <si>
    <t>36.  Сафоновское городское поселение Сафоновского района Смоленской области</t>
  </si>
  <si>
    <t>37. Издешковское сельское поселение Сафоновского района Смоленской области</t>
  </si>
  <si>
    <t>38. Козинское  сельское поселение Смоленского района Смоленской области</t>
  </si>
  <si>
    <t>39. Новосельское сельское поселение Смоленского района Смоленской области</t>
  </si>
  <si>
    <t>40. Печерское сельское поселение Смоленского района Смоленской области</t>
  </si>
  <si>
    <t>41. Гнездовское сельское поселение Смоленского района Смоленской области</t>
  </si>
  <si>
    <t>42. Угранское сельское поселение Угранского района Смоленской области</t>
  </si>
  <si>
    <t>43. Хиславичское городское поселение Хиславичского района Смоленской области</t>
  </si>
  <si>
    <t>44. Корзовское сельское поселение Хиславичского района Смоленской области</t>
  </si>
  <si>
    <t>45. Холм-Жирковское городское поселение Холм-Жирковского района Смоленской области</t>
  </si>
  <si>
    <t>46. Озерное сельское поселение Шумячского района Смоленской области</t>
  </si>
  <si>
    <t>Пос. Холм-Жирковский, ул. Октябрьская,        д. 33</t>
  </si>
  <si>
    <t>48. Ярцевское городское поселение Ярцевского района Смоленской области</t>
  </si>
  <si>
    <t>49. Муниципальное образование «город Десногорск» Смоленской области</t>
  </si>
  <si>
    <t>50. Город Смоленск</t>
  </si>
  <si>
    <t>Г. Вязьма, ул. Красноармейское шоссе, д. 3</t>
  </si>
  <si>
    <t>Г. Смоленск, пер. 1-й Краснофлотский,                               д. 15</t>
  </si>
  <si>
    <t>Г. Вязьма, ул. Ленина, д. 14</t>
  </si>
  <si>
    <t>Пос. Кардымово, ул. Красноармейская,                           д. 25</t>
  </si>
  <si>
    <t>Пос. Монастырщина, ул. Коммунарная,                                                                    д. 51</t>
  </si>
  <si>
    <t>Пос. Голынки, ул. Ленина, д. 2</t>
  </si>
  <si>
    <t>Пос. Голынки, ул. Ленина, д. 4</t>
  </si>
  <si>
    <t>С. Угра, мкрн. ДОЗ, д. 15</t>
  </si>
  <si>
    <t>Дер. Клушино, ул. Молодежная, д. 3</t>
  </si>
  <si>
    <t xml:space="preserve">КРАТКОСРОЧНЫЙ ПЛАН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2015-2016 годы
</t>
  </si>
  <si>
    <t>Адрес многоквартирного дома                                                 (далее - МКД)</t>
  </si>
  <si>
    <t>Удельная стоимость капитального ремонта                     1 кв. м общей площади помещений МКД</t>
  </si>
  <si>
    <t>Предельная стоимость капитального ремонта                     1 кв. м общей площади помещений МКД</t>
  </si>
  <si>
    <t>С. Вязьма-Брянская, ул. Авиационная,                            д. 13</t>
  </si>
  <si>
    <t>С. Вязьма-Брянская, ул. Авиационная, д. 7</t>
  </si>
  <si>
    <t>С. Вязьма-Брянская, ул. Авиационная, д. 2</t>
  </si>
  <si>
    <t>С. Вязьма-Брянская, ул. Рабочая, д. 9</t>
  </si>
  <si>
    <t>С. Карманово, мкр. Западный, д. 4</t>
  </si>
  <si>
    <t>С. Печерск, ул. Минская, д. 14/10</t>
  </si>
  <si>
    <t>С. Печерск, ул. Минская, д. 8</t>
  </si>
  <si>
    <t>С. Печерск, ул. Минская, д. 10</t>
  </si>
  <si>
    <t>С. Печерск, ул. Минская, д. 18</t>
  </si>
  <si>
    <t xml:space="preserve">47. Шумячское городское поселение </t>
  </si>
  <si>
    <t xml:space="preserve">Итого по Шумячскому городскому поселению </t>
  </si>
  <si>
    <t>Г. Смоленск, пер. Госпитальный, д. 7а</t>
  </si>
  <si>
    <t>Пос. Холм-Жирковский, ул. Октябрьская,                      д. 31</t>
  </si>
  <si>
    <t>Итого по Вязьма-Брянскому сельскому поселению Вяземского района Смоленской области</t>
  </si>
  <si>
    <t xml:space="preserve">Г. Гагарин, ул. Строителей, д. 80 </t>
  </si>
  <si>
    <t>23. Монастырщинское городское поселение Монастырщинского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</si>
  <si>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</si>
  <si>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Пос. Хиславичи, ул. Берестнева, д. 20</t>
  </si>
  <si>
    <t>Пос. Хиславичи, ул. Берестнева, д. 21</t>
  </si>
  <si>
    <t>Пос. Хиславичи, ул. Берестнева, д. 22</t>
  </si>
  <si>
    <t>Пос. Хиславичи, ул. Берестнева, д. 23</t>
  </si>
  <si>
    <t>Г. Ярцево, ул. К. Маркса, д. 11а</t>
  </si>
  <si>
    <t>к распоряжению Администрации                                                                                                                                                                                   
Смоленской области от 15.04.2015                                                      № 467-р/адм (в редакции распоряжения Администрации Смоленской области                                                                  от 28.01.2016   № 88-р/адм)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</si>
</sst>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##\ ###\ ###\ ##0.00"/>
    <numFmt numFmtId="165" formatCode="#,##0.00&quot;р.&quot;"/>
    <numFmt numFmtId="166" formatCode="###\ ###\ ###\ ##0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1" fillId="0" borderId="0"/>
    <xf numFmtId="43" fontId="2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43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3" fillId="0" borderId="0" xfId="0" applyFont="1" applyFill="1" applyAlignment="1">
      <alignment vertical="center"/>
    </xf>
    <xf numFmtId="43" fontId="3" fillId="0" borderId="1" xfId="1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43" fontId="13" fillId="0" borderId="0" xfId="10" applyNumberFormat="1" applyFont="1" applyFill="1" applyBorder="1" applyAlignment="1">
      <alignment horizontal="center"/>
    </xf>
    <xf numFmtId="43" fontId="13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7" fillId="0" borderId="0" xfId="0" applyFont="1" applyAlignment="1">
      <alignment horizontal="left"/>
    </xf>
    <xf numFmtId="0" fontId="7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6" fillId="2" borderId="1" xfId="10" applyNumberFormat="1" applyFont="1" applyFill="1" applyBorder="1" applyAlignment="1">
      <alignment horizontal="center" vertical="center"/>
    </xf>
    <xf numFmtId="43" fontId="6" fillId="2" borderId="1" xfId="10" applyNumberFormat="1" applyFont="1" applyFill="1" applyBorder="1" applyAlignment="1">
      <alignment horizontal="center" vertical="center"/>
    </xf>
    <xf numFmtId="4" fontId="12" fillId="2" borderId="1" xfId="1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3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39" fontId="13" fillId="2" borderId="1" xfId="10" applyNumberFormat="1" applyFont="1" applyFill="1" applyBorder="1" applyAlignment="1">
      <alignment horizontal="center" vertical="center" wrapText="1"/>
    </xf>
    <xf numFmtId="4" fontId="13" fillId="2" borderId="1" xfId="1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43" fontId="3" fillId="2" borderId="1" xfId="1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2" fillId="2" borderId="1" xfId="1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1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1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4" fontId="6" fillId="2" borderId="1" xfId="1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" fontId="13" fillId="2" borderId="1" xfId="1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" fontId="14" fillId="2" borderId="1" xfId="1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1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5" fillId="2" borderId="1" xfId="1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2" fillId="2" borderId="1" xfId="1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" fontId="15" fillId="2" borderId="1" xfId="1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39" fontId="1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9" fontId="3" fillId="2" borderId="1" xfId="0" applyNumberFormat="1" applyFont="1" applyFill="1" applyBorder="1" applyAlignment="1">
      <alignment horizontal="center" vertical="center"/>
    </xf>
    <xf numFmtId="39" fontId="5" fillId="2" borderId="1" xfId="0" applyNumberFormat="1" applyFont="1" applyFill="1" applyBorder="1" applyAlignment="1">
      <alignment horizontal="center" vertical="center"/>
    </xf>
    <xf numFmtId="39" fontId="6" fillId="2" borderId="1" xfId="1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0" borderId="1" xfId="1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39" fontId="1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43" fontId="3" fillId="0" borderId="1" xfId="10" applyNumberFormat="1" applyFont="1" applyFill="1" applyBorder="1" applyAlignment="1">
      <alignment horizontal="center" vertical="center" textRotation="90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43" fontId="3" fillId="0" borderId="1" xfId="10" applyNumberFormat="1" applyFont="1" applyFill="1" applyBorder="1" applyAlignment="1">
      <alignment horizontal="center" vertical="center" wrapText="1"/>
    </xf>
    <xf numFmtId="43" fontId="3" fillId="0" borderId="5" xfId="10" applyNumberFormat="1" applyFont="1" applyFill="1" applyBorder="1" applyAlignment="1">
      <alignment horizontal="center" vertical="center" textRotation="90" wrapText="1"/>
    </xf>
    <xf numFmtId="43" fontId="3" fillId="0" borderId="7" xfId="10" applyNumberFormat="1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textRotation="90"/>
    </xf>
    <xf numFmtId="43" fontId="3" fillId="0" borderId="1" xfId="0" applyNumberFormat="1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1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Финансовый" xfId="10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U399"/>
  <sheetViews>
    <sheetView tabSelected="1" view="pageBreakPreview" topLeftCell="A361" zoomScale="70" zoomScaleNormal="100" zoomScaleSheetLayoutView="70" workbookViewId="0">
      <selection activeCell="P2" sqref="P2:U2"/>
    </sheetView>
  </sheetViews>
  <sheetFormatPr defaultColWidth="9.109375" defaultRowHeight="15.6"/>
  <cols>
    <col min="1" max="1" width="5" style="26" customWidth="1"/>
    <col min="2" max="2" width="44.109375" style="8" customWidth="1"/>
    <col min="3" max="3" width="8.44140625" style="10" customWidth="1"/>
    <col min="4" max="4" width="6.33203125" style="10" customWidth="1"/>
    <col min="5" max="5" width="13.6640625" style="10" customWidth="1"/>
    <col min="6" max="6" width="7.109375" style="10" customWidth="1"/>
    <col min="7" max="7" width="6.109375" style="10" customWidth="1"/>
    <col min="8" max="10" width="15.33203125" style="27" customWidth="1"/>
    <col min="11" max="11" width="13.109375" style="10" customWidth="1"/>
    <col min="12" max="12" width="22.44140625" style="28" customWidth="1"/>
    <col min="13" max="13" width="18.6640625" style="29" customWidth="1"/>
    <col min="14" max="14" width="18.44140625" style="29" customWidth="1"/>
    <col min="15" max="15" width="18.33203125" style="29" customWidth="1"/>
    <col min="16" max="16" width="22" style="29" customWidth="1"/>
    <col min="17" max="17" width="13.88671875" style="26" customWidth="1"/>
    <col min="18" max="18" width="13.109375" style="26" customWidth="1"/>
    <col min="19" max="19" width="12.109375" style="26" customWidth="1"/>
    <col min="20" max="20" width="0.33203125" style="8" hidden="1" customWidth="1"/>
    <col min="21" max="21" width="0.109375" style="8" customWidth="1"/>
    <col min="22" max="16384" width="9.109375" style="7"/>
  </cols>
  <sheetData>
    <row r="1" spans="1:21" ht="21">
      <c r="P1" s="186" t="s">
        <v>41</v>
      </c>
      <c r="Q1" s="186"/>
      <c r="R1" s="186"/>
      <c r="S1" s="186"/>
      <c r="T1" s="186"/>
      <c r="U1" s="186"/>
    </row>
    <row r="2" spans="1:21" ht="108" customHeight="1">
      <c r="P2" s="187" t="s">
        <v>519</v>
      </c>
      <c r="Q2" s="188"/>
      <c r="R2" s="188"/>
      <c r="S2" s="188"/>
      <c r="T2" s="188"/>
      <c r="U2" s="188"/>
    </row>
    <row r="3" spans="1:21" ht="21">
      <c r="P3" s="33"/>
      <c r="Q3" s="33"/>
      <c r="R3" s="33"/>
      <c r="S3" s="33"/>
      <c r="T3" s="33"/>
      <c r="U3" s="33"/>
    </row>
    <row r="4" spans="1:21" ht="59.25" customHeight="1">
      <c r="A4" s="197" t="s">
        <v>493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7" spans="1:21" s="8" customFormat="1" ht="30" customHeight="1">
      <c r="A7" s="191" t="s">
        <v>0</v>
      </c>
      <c r="B7" s="191" t="s">
        <v>494</v>
      </c>
      <c r="C7" s="199" t="s">
        <v>2</v>
      </c>
      <c r="D7" s="199"/>
      <c r="E7" s="194" t="s">
        <v>3</v>
      </c>
      <c r="F7" s="194" t="s">
        <v>4</v>
      </c>
      <c r="G7" s="194" t="s">
        <v>5</v>
      </c>
      <c r="H7" s="175" t="s">
        <v>42</v>
      </c>
      <c r="I7" s="178" t="s">
        <v>44</v>
      </c>
      <c r="J7" s="178"/>
      <c r="K7" s="177" t="s">
        <v>6</v>
      </c>
      <c r="L7" s="176" t="s">
        <v>7</v>
      </c>
      <c r="M7" s="176"/>
      <c r="N7" s="176"/>
      <c r="O7" s="176"/>
      <c r="P7" s="176"/>
      <c r="Q7" s="177" t="s">
        <v>495</v>
      </c>
      <c r="R7" s="177" t="s">
        <v>496</v>
      </c>
      <c r="S7" s="177" t="s">
        <v>8</v>
      </c>
    </row>
    <row r="8" spans="1:21" s="8" customFormat="1" ht="15" customHeight="1">
      <c r="A8" s="192"/>
      <c r="B8" s="192"/>
      <c r="C8" s="177" t="s">
        <v>9</v>
      </c>
      <c r="D8" s="177" t="s">
        <v>220</v>
      </c>
      <c r="E8" s="194"/>
      <c r="F8" s="194"/>
      <c r="G8" s="194"/>
      <c r="H8" s="175"/>
      <c r="I8" s="175" t="s">
        <v>43</v>
      </c>
      <c r="J8" s="179" t="s">
        <v>10</v>
      </c>
      <c r="K8" s="177"/>
      <c r="L8" s="195" t="s">
        <v>43</v>
      </c>
      <c r="M8" s="176" t="s">
        <v>45</v>
      </c>
      <c r="N8" s="176"/>
      <c r="O8" s="176"/>
      <c r="P8" s="176"/>
      <c r="Q8" s="177"/>
      <c r="R8" s="177"/>
      <c r="S8" s="177"/>
    </row>
    <row r="9" spans="1:21" s="8" customFormat="1" ht="207.75" customHeight="1">
      <c r="A9" s="192"/>
      <c r="B9" s="192"/>
      <c r="C9" s="177"/>
      <c r="D9" s="177"/>
      <c r="E9" s="194"/>
      <c r="F9" s="194"/>
      <c r="G9" s="194"/>
      <c r="H9" s="175"/>
      <c r="I9" s="175"/>
      <c r="J9" s="180"/>
      <c r="K9" s="177"/>
      <c r="L9" s="195"/>
      <c r="M9" s="14" t="s">
        <v>11</v>
      </c>
      <c r="N9" s="14" t="s">
        <v>12</v>
      </c>
      <c r="O9" s="14" t="s">
        <v>13</v>
      </c>
      <c r="P9" s="14" t="s">
        <v>14</v>
      </c>
      <c r="Q9" s="177"/>
      <c r="R9" s="177"/>
      <c r="S9" s="177"/>
    </row>
    <row r="10" spans="1:21" s="8" customFormat="1" ht="21" customHeight="1">
      <c r="A10" s="193"/>
      <c r="B10" s="193"/>
      <c r="C10" s="177"/>
      <c r="D10" s="177"/>
      <c r="E10" s="194"/>
      <c r="F10" s="194"/>
      <c r="G10" s="194"/>
      <c r="H10" s="22" t="s">
        <v>1</v>
      </c>
      <c r="I10" s="22" t="s">
        <v>1</v>
      </c>
      <c r="J10" s="22" t="s">
        <v>1</v>
      </c>
      <c r="K10" s="1" t="s">
        <v>15</v>
      </c>
      <c r="L10" s="13" t="s">
        <v>16</v>
      </c>
      <c r="M10" s="13" t="s">
        <v>16</v>
      </c>
      <c r="N10" s="13" t="s">
        <v>16</v>
      </c>
      <c r="O10" s="13" t="s">
        <v>16</v>
      </c>
      <c r="P10" s="13" t="s">
        <v>16</v>
      </c>
      <c r="Q10" s="1" t="s">
        <v>17</v>
      </c>
      <c r="R10" s="1" t="s">
        <v>17</v>
      </c>
      <c r="S10" s="177"/>
    </row>
    <row r="11" spans="1:21" s="8" customFormat="1">
      <c r="A11" s="38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8">
        <v>7</v>
      </c>
      <c r="H11" s="38">
        <v>8</v>
      </c>
      <c r="I11" s="38">
        <v>9</v>
      </c>
      <c r="J11" s="38">
        <v>10</v>
      </c>
      <c r="K11" s="38">
        <v>11</v>
      </c>
      <c r="L11" s="38">
        <v>12</v>
      </c>
      <c r="M11" s="38">
        <v>13</v>
      </c>
      <c r="N11" s="38">
        <v>14</v>
      </c>
      <c r="O11" s="38">
        <v>15</v>
      </c>
      <c r="P11" s="38">
        <v>16</v>
      </c>
      <c r="Q11" s="38">
        <v>17</v>
      </c>
      <c r="R11" s="38">
        <v>18</v>
      </c>
      <c r="S11" s="38">
        <v>19</v>
      </c>
    </row>
    <row r="12" spans="1:21" s="8" customFormat="1" ht="22.5" customHeight="1">
      <c r="A12" s="189" t="s">
        <v>34</v>
      </c>
      <c r="B12" s="190"/>
      <c r="C12" s="39" t="s">
        <v>23</v>
      </c>
      <c r="D12" s="39" t="s">
        <v>23</v>
      </c>
      <c r="E12" s="39" t="s">
        <v>23</v>
      </c>
      <c r="F12" s="39" t="s">
        <v>23</v>
      </c>
      <c r="G12" s="39" t="s">
        <v>23</v>
      </c>
      <c r="H12" s="40">
        <f>H14+H26+H46+H52+H70+H76+H80+H84+H88+H94+H97+H100+H113+H119+H122+H126+H130+H135+H138+H142+H146+H153+H156+H161+H164+H168+H171+H174+H177+H195+H200+H206+H210+H213+H216+H219+H243+H248+H253+H257+H263+H266+H270+H276+H282+H293+H296+H300+H309+H316</f>
        <v>698745.62999999989</v>
      </c>
      <c r="I12" s="40">
        <f>I14+I26+I46+I52+I70+I76+I80+I84+I88+I94+I97+I100+I113+I119+I122+I126+I130+I135+I138+I142+I146+I153+I156+I161+I164+I168+I171+I174+I177+I195+I200+I206+I210+I213+I216+I219+I243+I248+I253+I257+I263+I266+I270+I276+I282+I293+I296+I300+I309+I316</f>
        <v>555515.57999999984</v>
      </c>
      <c r="J12" s="40">
        <f>J14+J26+J46+J52+J70+J76+J80+J84+J88+J94+J97+J100+J113+J119+J122+J126+J130+J135+J138+J142+J146+J153+J156+J161+J164+J168+J171+J174+J177+J195+J200+J206+J210+J213+J216+J219+J243+J248+J253+J257+J263+J266+J270+J276+J282+J293+J296+J300+J309+J316</f>
        <v>458099.66</v>
      </c>
      <c r="K12" s="82">
        <f>K14+K26+K46+K52+K70+K76+K80+K84+K88+K94+K97+K100+K113+K119+K122+K126+K130+K135+K138+K142+K146+K153+K156+K161+K164+K168+K171+K174+K177+K195+K200+K206+K210+K213+K216+K219+K243+K248+K253+K257+K263+K266+K270+K276+K282+K293+K296+K300+K309+K316</f>
        <v>25180</v>
      </c>
      <c r="L12" s="40">
        <f>L14+L26+L46+L52+L70+L76+L80+L84+L88+L94+L97+L100+L113+L119+L122+L126+L130+L135+L138+L142+L146+L153+L156+L161+L164+L168+L171+L174+L177+L195+L200+L206+L210+L213+L216+L219+L243+L248+L253+L257+L263+L266+L270+L276+L282+L293+L296+L300+L309+L316</f>
        <v>2292883687.5899997</v>
      </c>
      <c r="M12" s="40">
        <f>M14+M26+M46+M52+M70+M76+M80+M84+M88+M94+M100+M113+M119+M122+M126+M130+M135+M138+M142+M146+M153+M156+M161+M164+M168+M171+M177+M195+M200+M206+M210+M213+M216+M219+M243+M253+M257+M263+M266+M270+M276+M282+M293+M300+M309+M316</f>
        <v>0</v>
      </c>
      <c r="N12" s="40">
        <f>N14+N26+N46+N52+N70+N76+N80+N84+N88+N94+N100+N113+N119+N122+N126+N130+N135+N138+N142+N146+N153+N156+N161+N164+N168+N171+N177+N195+N200+N206+N210+N213+N216+N219+N243+N253+N257+N263+N266+N270+N276+N282+N293+N300+N309+N316</f>
        <v>0</v>
      </c>
      <c r="O12" s="40">
        <f>O14+O26+O46+O52+O70+O76+O80+O84+O88+O94+O100+O113+O119+O122+O126+O130+O135+O138+O142+O146+O153+O156+O161+O164+O168+O171+O177+O195+O200+O206+O210+O213+O216+O219+O243+O253+O257+O263+O266+O270+O276+O282+O293+O300+O309+O316</f>
        <v>0</v>
      </c>
      <c r="P12" s="40">
        <f>P14+P26+P46+P52+P70+P76+P80+P84+P88+P94+P97+P100+P113+P119+P122+P126+P130+P135+P138+P142+P146+P153+P156+P161+P164+P168+P171+P174+P177+P195+P200+P206+P210+P213+P216+P219+P243+P248+P253+P257+P263+P266+P270+P276+P282+P293+P296+P300+P309+P316</f>
        <v>2292883687.5899997</v>
      </c>
      <c r="Q12" s="41">
        <f>L12/I12</f>
        <v>4127.4876351622761</v>
      </c>
      <c r="R12" s="40">
        <v>9673</v>
      </c>
      <c r="S12" s="41" t="s">
        <v>23</v>
      </c>
    </row>
    <row r="13" spans="1:21" s="8" customFormat="1">
      <c r="A13" s="161" t="s">
        <v>377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3"/>
    </row>
    <row r="14" spans="1:21" s="8" customFormat="1" ht="55.5" customHeight="1">
      <c r="A14" s="154" t="s">
        <v>181</v>
      </c>
      <c r="B14" s="155"/>
      <c r="C14" s="39" t="s">
        <v>23</v>
      </c>
      <c r="D14" s="39" t="s">
        <v>23</v>
      </c>
      <c r="E14" s="39" t="s">
        <v>23</v>
      </c>
      <c r="F14" s="39" t="s">
        <v>23</v>
      </c>
      <c r="G14" s="39" t="s">
        <v>23</v>
      </c>
      <c r="H14" s="42">
        <f>SUM(H15:H24)</f>
        <v>7232.1399999999994</v>
      </c>
      <c r="I14" s="42">
        <f>SUM(I15:I24)</f>
        <v>6525.0099999999993</v>
      </c>
      <c r="J14" s="42">
        <f>SUM(J15:J24)</f>
        <v>4689.9799999999996</v>
      </c>
      <c r="K14" s="43">
        <f>SUM(K15:K24)</f>
        <v>270</v>
      </c>
      <c r="L14" s="42">
        <f>SUM(L15:L24)</f>
        <v>32901646</v>
      </c>
      <c r="M14" s="42">
        <v>0</v>
      </c>
      <c r="N14" s="42">
        <v>0</v>
      </c>
      <c r="O14" s="42">
        <v>0</v>
      </c>
      <c r="P14" s="44">
        <f>SUM(P15:P24)</f>
        <v>32901646</v>
      </c>
      <c r="Q14" s="131">
        <f t="shared" ref="Q14:Q24" si="0">L14/H14</f>
        <v>4549.3651948109418</v>
      </c>
      <c r="R14" s="41" t="s">
        <v>23</v>
      </c>
      <c r="S14" s="41" t="s">
        <v>23</v>
      </c>
    </row>
    <row r="15" spans="1:21" s="8" customFormat="1" ht="21" customHeight="1">
      <c r="A15" s="46" t="s">
        <v>46</v>
      </c>
      <c r="B15" s="47" t="s">
        <v>392</v>
      </c>
      <c r="C15" s="48">
        <v>1981</v>
      </c>
      <c r="D15" s="49">
        <v>2015</v>
      </c>
      <c r="E15" s="50" t="s">
        <v>19</v>
      </c>
      <c r="F15" s="49">
        <v>3</v>
      </c>
      <c r="G15" s="49">
        <v>1</v>
      </c>
      <c r="H15" s="51">
        <v>1650</v>
      </c>
      <c r="I15" s="51">
        <v>1401</v>
      </c>
      <c r="J15" s="51">
        <v>673</v>
      </c>
      <c r="K15" s="52">
        <v>86</v>
      </c>
      <c r="L15" s="53">
        <v>4209224</v>
      </c>
      <c r="M15" s="54">
        <v>0</v>
      </c>
      <c r="N15" s="54">
        <v>0</v>
      </c>
      <c r="O15" s="54">
        <v>0</v>
      </c>
      <c r="P15" s="53">
        <v>4209224</v>
      </c>
      <c r="Q15" s="61">
        <f t="shared" si="0"/>
        <v>2551.0448484848484</v>
      </c>
      <c r="R15" s="56">
        <v>9673</v>
      </c>
      <c r="S15" s="57" t="s">
        <v>18</v>
      </c>
    </row>
    <row r="16" spans="1:21" s="8" customFormat="1" ht="19.5" customHeight="1">
      <c r="A16" s="49" t="s">
        <v>21</v>
      </c>
      <c r="B16" s="47" t="s">
        <v>368</v>
      </c>
      <c r="C16" s="49">
        <v>1975</v>
      </c>
      <c r="D16" s="58" t="s">
        <v>20</v>
      </c>
      <c r="E16" s="58" t="s">
        <v>19</v>
      </c>
      <c r="F16" s="59">
        <v>2</v>
      </c>
      <c r="G16" s="59">
        <v>2</v>
      </c>
      <c r="H16" s="54">
        <v>534.25</v>
      </c>
      <c r="I16" s="54">
        <v>484.43</v>
      </c>
      <c r="J16" s="54">
        <v>384.41</v>
      </c>
      <c r="K16" s="60">
        <v>21</v>
      </c>
      <c r="L16" s="54">
        <f t="shared" ref="L16:L24" si="1">SUM(M16:P16)</f>
        <v>3120343</v>
      </c>
      <c r="M16" s="54">
        <v>0</v>
      </c>
      <c r="N16" s="54">
        <v>0</v>
      </c>
      <c r="O16" s="54">
        <v>0</v>
      </c>
      <c r="P16" s="61">
        <v>3120343</v>
      </c>
      <c r="Q16" s="61">
        <f t="shared" si="0"/>
        <v>5840.6045858680391</v>
      </c>
      <c r="R16" s="56">
        <v>9673</v>
      </c>
      <c r="S16" s="57" t="s">
        <v>18</v>
      </c>
    </row>
    <row r="17" spans="1:19" s="8" customFormat="1">
      <c r="A17" s="49" t="s">
        <v>28</v>
      </c>
      <c r="B17" s="47" t="s">
        <v>369</v>
      </c>
      <c r="C17" s="49">
        <v>1960</v>
      </c>
      <c r="D17" s="58" t="s">
        <v>20</v>
      </c>
      <c r="E17" s="49" t="s">
        <v>19</v>
      </c>
      <c r="F17" s="59">
        <v>2</v>
      </c>
      <c r="G17" s="59">
        <v>2</v>
      </c>
      <c r="H17" s="54">
        <v>323.14999999999998</v>
      </c>
      <c r="I17" s="54">
        <v>302.32</v>
      </c>
      <c r="J17" s="54">
        <v>231.13</v>
      </c>
      <c r="K17" s="60">
        <v>11</v>
      </c>
      <c r="L17" s="54">
        <v>3066419</v>
      </c>
      <c r="M17" s="54">
        <v>0</v>
      </c>
      <c r="N17" s="54">
        <v>0</v>
      </c>
      <c r="O17" s="54">
        <v>0</v>
      </c>
      <c r="P17" s="54">
        <v>3066419</v>
      </c>
      <c r="Q17" s="61">
        <f t="shared" si="0"/>
        <v>9489.1505492805209</v>
      </c>
      <c r="R17" s="56">
        <v>9673</v>
      </c>
      <c r="S17" s="57" t="s">
        <v>18</v>
      </c>
    </row>
    <row r="18" spans="1:19" s="8" customFormat="1" ht="20.100000000000001" customHeight="1">
      <c r="A18" s="49" t="s">
        <v>47</v>
      </c>
      <c r="B18" s="47" t="s">
        <v>370</v>
      </c>
      <c r="C18" s="49">
        <v>1974</v>
      </c>
      <c r="D18" s="58" t="s">
        <v>20</v>
      </c>
      <c r="E18" s="58" t="s">
        <v>19</v>
      </c>
      <c r="F18" s="59">
        <v>2</v>
      </c>
      <c r="G18" s="59">
        <v>2</v>
      </c>
      <c r="H18" s="54">
        <v>562.76</v>
      </c>
      <c r="I18" s="54">
        <v>518.44000000000005</v>
      </c>
      <c r="J18" s="54">
        <v>416.42</v>
      </c>
      <c r="K18" s="60">
        <v>16</v>
      </c>
      <c r="L18" s="54">
        <v>1811032</v>
      </c>
      <c r="M18" s="54">
        <v>0</v>
      </c>
      <c r="N18" s="54">
        <v>0</v>
      </c>
      <c r="O18" s="54">
        <v>0</v>
      </c>
      <c r="P18" s="54">
        <v>1811032</v>
      </c>
      <c r="Q18" s="61">
        <f t="shared" si="0"/>
        <v>3218.1249555760892</v>
      </c>
      <c r="R18" s="56">
        <v>9673</v>
      </c>
      <c r="S18" s="57" t="s">
        <v>18</v>
      </c>
    </row>
    <row r="19" spans="1:19" s="8" customFormat="1" ht="20.100000000000001" customHeight="1">
      <c r="A19" s="49" t="s">
        <v>48</v>
      </c>
      <c r="B19" s="47" t="s">
        <v>371</v>
      </c>
      <c r="C19" s="49">
        <v>1977</v>
      </c>
      <c r="D19" s="58" t="s">
        <v>20</v>
      </c>
      <c r="E19" s="58" t="s">
        <v>19</v>
      </c>
      <c r="F19" s="59">
        <v>2</v>
      </c>
      <c r="G19" s="59">
        <v>2</v>
      </c>
      <c r="H19" s="54">
        <v>567.20000000000005</v>
      </c>
      <c r="I19" s="54">
        <v>519.67999999999995</v>
      </c>
      <c r="J19" s="54">
        <v>466.03</v>
      </c>
      <c r="K19" s="60">
        <v>16</v>
      </c>
      <c r="L19" s="54">
        <v>2999141</v>
      </c>
      <c r="M19" s="54">
        <v>0</v>
      </c>
      <c r="N19" s="54">
        <v>0</v>
      </c>
      <c r="O19" s="54">
        <v>0</v>
      </c>
      <c r="P19" s="54">
        <v>2999141</v>
      </c>
      <c r="Q19" s="61">
        <f t="shared" si="0"/>
        <v>5287.6251763046539</v>
      </c>
      <c r="R19" s="56">
        <v>9673</v>
      </c>
      <c r="S19" s="57" t="s">
        <v>18</v>
      </c>
    </row>
    <row r="20" spans="1:19" s="8" customFormat="1" ht="20.100000000000001" customHeight="1">
      <c r="A20" s="49" t="s">
        <v>49</v>
      </c>
      <c r="B20" s="47" t="s">
        <v>372</v>
      </c>
      <c r="C20" s="49">
        <v>1979</v>
      </c>
      <c r="D20" s="58" t="s">
        <v>20</v>
      </c>
      <c r="E20" s="58" t="s">
        <v>19</v>
      </c>
      <c r="F20" s="59">
        <v>3</v>
      </c>
      <c r="G20" s="59">
        <v>3</v>
      </c>
      <c r="H20" s="54">
        <v>1145.6500000000001</v>
      </c>
      <c r="I20" s="54">
        <v>1058.6600000000001</v>
      </c>
      <c r="J20" s="54">
        <v>977.43</v>
      </c>
      <c r="K20" s="60">
        <v>33</v>
      </c>
      <c r="L20" s="54">
        <f t="shared" si="1"/>
        <v>5172126</v>
      </c>
      <c r="M20" s="54">
        <v>0</v>
      </c>
      <c r="N20" s="54">
        <v>0</v>
      </c>
      <c r="O20" s="54">
        <v>0</v>
      </c>
      <c r="P20" s="61">
        <v>5172126</v>
      </c>
      <c r="Q20" s="61">
        <f t="shared" si="0"/>
        <v>4514.5777506219174</v>
      </c>
      <c r="R20" s="56">
        <v>9673</v>
      </c>
      <c r="S20" s="57" t="s">
        <v>18</v>
      </c>
    </row>
    <row r="21" spans="1:19" s="8" customFormat="1" ht="20.100000000000001" customHeight="1">
      <c r="A21" s="49" t="s">
        <v>50</v>
      </c>
      <c r="B21" s="47" t="s">
        <v>373</v>
      </c>
      <c r="C21" s="49">
        <v>1972</v>
      </c>
      <c r="D21" s="58" t="s">
        <v>20</v>
      </c>
      <c r="E21" s="58" t="s">
        <v>19</v>
      </c>
      <c r="F21" s="59">
        <v>2</v>
      </c>
      <c r="G21" s="59">
        <v>2</v>
      </c>
      <c r="H21" s="54">
        <v>628.55999999999995</v>
      </c>
      <c r="I21" s="54">
        <v>583</v>
      </c>
      <c r="J21" s="54">
        <v>151.06</v>
      </c>
      <c r="K21" s="60">
        <v>18</v>
      </c>
      <c r="L21" s="54">
        <f t="shared" si="1"/>
        <v>3124530</v>
      </c>
      <c r="M21" s="54">
        <v>0</v>
      </c>
      <c r="N21" s="54">
        <v>0</v>
      </c>
      <c r="O21" s="54">
        <v>0</v>
      </c>
      <c r="P21" s="61">
        <v>3124530</v>
      </c>
      <c r="Q21" s="61">
        <f t="shared" si="0"/>
        <v>4970.9335624284085</v>
      </c>
      <c r="R21" s="56">
        <v>9673</v>
      </c>
      <c r="S21" s="57" t="s">
        <v>18</v>
      </c>
    </row>
    <row r="22" spans="1:19" s="8" customFormat="1" ht="20.100000000000001" customHeight="1">
      <c r="A22" s="49" t="s">
        <v>51</v>
      </c>
      <c r="B22" s="47" t="s">
        <v>374</v>
      </c>
      <c r="C22" s="49">
        <v>1972</v>
      </c>
      <c r="D22" s="58" t="s">
        <v>20</v>
      </c>
      <c r="E22" s="58" t="s">
        <v>19</v>
      </c>
      <c r="F22" s="59">
        <v>2</v>
      </c>
      <c r="G22" s="59">
        <v>2</v>
      </c>
      <c r="H22" s="54">
        <v>420.94</v>
      </c>
      <c r="I22" s="54">
        <v>375.4</v>
      </c>
      <c r="J22" s="54">
        <v>270.7</v>
      </c>
      <c r="K22" s="60">
        <v>19</v>
      </c>
      <c r="L22" s="54">
        <f t="shared" si="1"/>
        <v>2298224</v>
      </c>
      <c r="M22" s="54">
        <v>0</v>
      </c>
      <c r="N22" s="54">
        <v>0</v>
      </c>
      <c r="O22" s="54">
        <v>0</v>
      </c>
      <c r="P22" s="61">
        <v>2298224</v>
      </c>
      <c r="Q22" s="61">
        <f t="shared" si="0"/>
        <v>5459.742481113698</v>
      </c>
      <c r="R22" s="56">
        <v>9673</v>
      </c>
      <c r="S22" s="57" t="s">
        <v>18</v>
      </c>
    </row>
    <row r="23" spans="1:19" s="8" customFormat="1" ht="20.100000000000001" customHeight="1">
      <c r="A23" s="49" t="s">
        <v>52</v>
      </c>
      <c r="B23" s="47" t="s">
        <v>375</v>
      </c>
      <c r="C23" s="49">
        <v>1976</v>
      </c>
      <c r="D23" s="58" t="s">
        <v>20</v>
      </c>
      <c r="E23" s="58" t="s">
        <v>19</v>
      </c>
      <c r="F23" s="59">
        <v>2</v>
      </c>
      <c r="G23" s="59">
        <v>1</v>
      </c>
      <c r="H23" s="54">
        <v>357.44</v>
      </c>
      <c r="I23" s="54">
        <v>326.77999999999997</v>
      </c>
      <c r="J23" s="54">
        <v>251.4</v>
      </c>
      <c r="K23" s="60">
        <v>14</v>
      </c>
      <c r="L23" s="54">
        <f t="shared" si="1"/>
        <v>2068686</v>
      </c>
      <c r="M23" s="54">
        <v>0</v>
      </c>
      <c r="N23" s="54">
        <v>0</v>
      </c>
      <c r="O23" s="54">
        <v>0</v>
      </c>
      <c r="P23" s="61">
        <v>2068686</v>
      </c>
      <c r="Q23" s="61">
        <f t="shared" si="0"/>
        <v>5787.5055953446736</v>
      </c>
      <c r="R23" s="56">
        <v>9673</v>
      </c>
      <c r="S23" s="57" t="s">
        <v>18</v>
      </c>
    </row>
    <row r="24" spans="1:19" s="8" customFormat="1" ht="20.100000000000001" customHeight="1">
      <c r="A24" s="58" t="s">
        <v>53</v>
      </c>
      <c r="B24" s="47" t="s">
        <v>376</v>
      </c>
      <c r="C24" s="49">
        <v>1982</v>
      </c>
      <c r="D24" s="58" t="s">
        <v>20</v>
      </c>
      <c r="E24" s="58" t="s">
        <v>19</v>
      </c>
      <c r="F24" s="59">
        <v>2</v>
      </c>
      <c r="G24" s="59">
        <v>2</v>
      </c>
      <c r="H24" s="54">
        <v>1042.19</v>
      </c>
      <c r="I24" s="54">
        <v>955.3</v>
      </c>
      <c r="J24" s="54">
        <v>868.4</v>
      </c>
      <c r="K24" s="60">
        <v>36</v>
      </c>
      <c r="L24" s="54">
        <f t="shared" si="1"/>
        <v>5031921</v>
      </c>
      <c r="M24" s="54">
        <v>0</v>
      </c>
      <c r="N24" s="54">
        <v>0</v>
      </c>
      <c r="O24" s="54">
        <v>0</v>
      </c>
      <c r="P24" s="61">
        <v>5031921</v>
      </c>
      <c r="Q24" s="61">
        <f t="shared" si="0"/>
        <v>4828.2184630441661</v>
      </c>
      <c r="R24" s="56">
        <v>9673</v>
      </c>
      <c r="S24" s="57" t="s">
        <v>18</v>
      </c>
    </row>
    <row r="25" spans="1:19" s="8" customFormat="1" ht="20.100000000000001" customHeight="1">
      <c r="A25" s="161" t="s">
        <v>222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3"/>
    </row>
    <row r="26" spans="1:19" ht="51" customHeight="1">
      <c r="A26" s="159" t="s">
        <v>221</v>
      </c>
      <c r="B26" s="160"/>
      <c r="C26" s="62" t="s">
        <v>23</v>
      </c>
      <c r="D26" s="62" t="s">
        <v>23</v>
      </c>
      <c r="E26" s="62" t="s">
        <v>23</v>
      </c>
      <c r="F26" s="62" t="s">
        <v>23</v>
      </c>
      <c r="G26" s="62" t="s">
        <v>23</v>
      </c>
      <c r="H26" s="63">
        <f>SUM(H27:H44)</f>
        <v>91596.45</v>
      </c>
      <c r="I26" s="63">
        <f>SUM(I27:I44)</f>
        <v>70895.049999999988</v>
      </c>
      <c r="J26" s="63">
        <f>SUM(J27:J44)</f>
        <v>50788.619999999995</v>
      </c>
      <c r="K26" s="43">
        <f>SUM(K27:K44)</f>
        <v>3140</v>
      </c>
      <c r="L26" s="63">
        <f>SUM(L27:L44)</f>
        <v>133328903.09999999</v>
      </c>
      <c r="M26" s="64">
        <v>0</v>
      </c>
      <c r="N26" s="64">
        <v>0</v>
      </c>
      <c r="O26" s="64">
        <v>0</v>
      </c>
      <c r="P26" s="63">
        <f>SUM(P27:P44)</f>
        <v>133328903.09999999</v>
      </c>
      <c r="Q26" s="131">
        <f>L26/H26</f>
        <v>1455.6121236139611</v>
      </c>
      <c r="R26" s="41" t="s">
        <v>23</v>
      </c>
      <c r="S26" s="41" t="s">
        <v>23</v>
      </c>
    </row>
    <row r="27" spans="1:19" ht="21" customHeight="1">
      <c r="A27" s="65" t="s">
        <v>46</v>
      </c>
      <c r="B27" s="47" t="s">
        <v>394</v>
      </c>
      <c r="C27" s="48">
        <v>1959</v>
      </c>
      <c r="D27" s="58">
        <v>2015</v>
      </c>
      <c r="E27" s="50" t="s">
        <v>19</v>
      </c>
      <c r="F27" s="58">
        <v>3</v>
      </c>
      <c r="G27" s="58">
        <v>2</v>
      </c>
      <c r="H27" s="66">
        <v>1100.71</v>
      </c>
      <c r="I27" s="66">
        <v>844.22</v>
      </c>
      <c r="J27" s="66">
        <v>105.28</v>
      </c>
      <c r="K27" s="67">
        <v>52</v>
      </c>
      <c r="L27" s="54">
        <v>6814979.5999999996</v>
      </c>
      <c r="M27" s="68" t="s">
        <v>30</v>
      </c>
      <c r="N27" s="68" t="s">
        <v>30</v>
      </c>
      <c r="O27" s="68" t="s">
        <v>30</v>
      </c>
      <c r="P27" s="54">
        <v>6814979.5999999996</v>
      </c>
      <c r="Q27" s="51">
        <f>L27/H27</f>
        <v>6191.4397070981449</v>
      </c>
      <c r="R27" s="56">
        <v>9673</v>
      </c>
      <c r="S27" s="57" t="s">
        <v>18</v>
      </c>
    </row>
    <row r="28" spans="1:19" s="8" customFormat="1" ht="20.100000000000001" customHeight="1">
      <c r="A28" s="49" t="s">
        <v>21</v>
      </c>
      <c r="B28" s="47" t="s">
        <v>208</v>
      </c>
      <c r="C28" s="49">
        <v>1983</v>
      </c>
      <c r="D28" s="58" t="s">
        <v>20</v>
      </c>
      <c r="E28" s="58" t="s">
        <v>25</v>
      </c>
      <c r="F28" s="59">
        <v>5</v>
      </c>
      <c r="G28" s="59">
        <v>2</v>
      </c>
      <c r="H28" s="54">
        <v>3941</v>
      </c>
      <c r="I28" s="54">
        <v>2581.54</v>
      </c>
      <c r="J28" s="54">
        <v>1811.7</v>
      </c>
      <c r="K28" s="60">
        <v>206</v>
      </c>
      <c r="L28" s="54">
        <v>2593240</v>
      </c>
      <c r="M28" s="68" t="s">
        <v>30</v>
      </c>
      <c r="N28" s="68" t="s">
        <v>30</v>
      </c>
      <c r="O28" s="68" t="s">
        <v>30</v>
      </c>
      <c r="P28" s="61">
        <f>L28-M28-N28-O28</f>
        <v>2593240</v>
      </c>
      <c r="Q28" s="51">
        <f>L28/H28</f>
        <v>658.01573204770364</v>
      </c>
      <c r="R28" s="56">
        <v>9673</v>
      </c>
      <c r="S28" s="57" t="s">
        <v>18</v>
      </c>
    </row>
    <row r="29" spans="1:19" s="8" customFormat="1" ht="20.100000000000001" customHeight="1">
      <c r="A29" s="49" t="s">
        <v>28</v>
      </c>
      <c r="B29" s="47" t="s">
        <v>209</v>
      </c>
      <c r="C29" s="49">
        <v>1975</v>
      </c>
      <c r="D29" s="58" t="s">
        <v>20</v>
      </c>
      <c r="E29" s="58" t="s">
        <v>19</v>
      </c>
      <c r="F29" s="59">
        <v>5</v>
      </c>
      <c r="G29" s="59">
        <v>4</v>
      </c>
      <c r="H29" s="54">
        <v>4350.8999999999996</v>
      </c>
      <c r="I29" s="54">
        <v>3372.95</v>
      </c>
      <c r="J29" s="54">
        <v>2982.34</v>
      </c>
      <c r="K29" s="60">
        <v>143</v>
      </c>
      <c r="L29" s="54">
        <v>3631881</v>
      </c>
      <c r="M29" s="68" t="s">
        <v>30</v>
      </c>
      <c r="N29" s="68" t="s">
        <v>30</v>
      </c>
      <c r="O29" s="68" t="s">
        <v>30</v>
      </c>
      <c r="P29" s="61">
        <f t="shared" ref="P29:P42" si="2">L29-M29-N29-O29</f>
        <v>3631881</v>
      </c>
      <c r="Q29" s="51">
        <f>L29/I29</f>
        <v>1076.7669250952431</v>
      </c>
      <c r="R29" s="56">
        <v>9673</v>
      </c>
      <c r="S29" s="57" t="s">
        <v>18</v>
      </c>
    </row>
    <row r="30" spans="1:19" s="8" customFormat="1" ht="20.100000000000001" customHeight="1">
      <c r="A30" s="49" t="s">
        <v>47</v>
      </c>
      <c r="B30" s="47" t="s">
        <v>210</v>
      </c>
      <c r="C30" s="49">
        <v>1978</v>
      </c>
      <c r="D30" s="58" t="s">
        <v>20</v>
      </c>
      <c r="E30" s="58" t="s">
        <v>25</v>
      </c>
      <c r="F30" s="59">
        <v>9</v>
      </c>
      <c r="G30" s="59">
        <v>4</v>
      </c>
      <c r="H30" s="54">
        <v>8154.44</v>
      </c>
      <c r="I30" s="54">
        <v>7023.01</v>
      </c>
      <c r="J30" s="54">
        <v>5762.98</v>
      </c>
      <c r="K30" s="60">
        <v>320</v>
      </c>
      <c r="L30" s="54">
        <v>10680000</v>
      </c>
      <c r="M30" s="68" t="s">
        <v>30</v>
      </c>
      <c r="N30" s="68" t="s">
        <v>30</v>
      </c>
      <c r="O30" s="68" t="s">
        <v>30</v>
      </c>
      <c r="P30" s="61">
        <f t="shared" si="2"/>
        <v>10680000</v>
      </c>
      <c r="Q30" s="51">
        <f t="shared" ref="Q30:Q44" si="3">L30/H30</f>
        <v>1309.7159338961351</v>
      </c>
      <c r="R30" s="56">
        <v>9673</v>
      </c>
      <c r="S30" s="57" t="s">
        <v>18</v>
      </c>
    </row>
    <row r="31" spans="1:19" s="8" customFormat="1" ht="20.100000000000001" customHeight="1">
      <c r="A31" s="49" t="s">
        <v>48</v>
      </c>
      <c r="B31" s="47" t="s">
        <v>211</v>
      </c>
      <c r="C31" s="49">
        <v>1946</v>
      </c>
      <c r="D31" s="58" t="s">
        <v>20</v>
      </c>
      <c r="E31" s="58" t="s">
        <v>19</v>
      </c>
      <c r="F31" s="59">
        <v>2</v>
      </c>
      <c r="G31" s="59">
        <v>1</v>
      </c>
      <c r="H31" s="54">
        <v>340.71</v>
      </c>
      <c r="I31" s="54">
        <v>233.07</v>
      </c>
      <c r="J31" s="54">
        <v>142.59</v>
      </c>
      <c r="K31" s="60">
        <v>15</v>
      </c>
      <c r="L31" s="54">
        <v>1903970</v>
      </c>
      <c r="M31" s="68" t="s">
        <v>30</v>
      </c>
      <c r="N31" s="68" t="s">
        <v>30</v>
      </c>
      <c r="O31" s="68" t="s">
        <v>30</v>
      </c>
      <c r="P31" s="61">
        <f t="shared" si="2"/>
        <v>1903970</v>
      </c>
      <c r="Q31" s="51">
        <f t="shared" si="3"/>
        <v>5588.2422001115319</v>
      </c>
      <c r="R31" s="56">
        <v>9673</v>
      </c>
      <c r="S31" s="57" t="s">
        <v>18</v>
      </c>
    </row>
    <row r="32" spans="1:19" s="8" customFormat="1" ht="21" customHeight="1">
      <c r="A32" s="49" t="s">
        <v>49</v>
      </c>
      <c r="B32" s="47" t="s">
        <v>486</v>
      </c>
      <c r="C32" s="49">
        <v>1961</v>
      </c>
      <c r="D32" s="58">
        <v>2015</v>
      </c>
      <c r="E32" s="58" t="s">
        <v>19</v>
      </c>
      <c r="F32" s="59">
        <v>3</v>
      </c>
      <c r="G32" s="59">
        <v>2</v>
      </c>
      <c r="H32" s="54">
        <v>1433</v>
      </c>
      <c r="I32" s="54">
        <v>962.9</v>
      </c>
      <c r="J32" s="54">
        <v>88.6</v>
      </c>
      <c r="K32" s="60">
        <v>49</v>
      </c>
      <c r="L32" s="54">
        <v>5570000</v>
      </c>
      <c r="M32" s="68" t="s">
        <v>30</v>
      </c>
      <c r="N32" s="68" t="s">
        <v>30</v>
      </c>
      <c r="O32" s="68" t="s">
        <v>30</v>
      </c>
      <c r="P32" s="54">
        <v>5570000</v>
      </c>
      <c r="Q32" s="51">
        <f t="shared" si="3"/>
        <v>3886.950453593859</v>
      </c>
      <c r="R32" s="56">
        <v>9673</v>
      </c>
      <c r="S32" s="57" t="s">
        <v>18</v>
      </c>
    </row>
    <row r="33" spans="1:20" s="8" customFormat="1" ht="20.100000000000001" customHeight="1">
      <c r="A33" s="49" t="s">
        <v>50</v>
      </c>
      <c r="B33" s="47" t="s">
        <v>212</v>
      </c>
      <c r="C33" s="49">
        <v>1983</v>
      </c>
      <c r="D33" s="58" t="s">
        <v>20</v>
      </c>
      <c r="E33" s="58" t="s">
        <v>19</v>
      </c>
      <c r="F33" s="59">
        <v>5</v>
      </c>
      <c r="G33" s="59">
        <v>6</v>
      </c>
      <c r="H33" s="54">
        <v>5520.6</v>
      </c>
      <c r="I33" s="54">
        <v>4098.3</v>
      </c>
      <c r="J33" s="54">
        <v>3801.6</v>
      </c>
      <c r="K33" s="60">
        <v>162</v>
      </c>
      <c r="L33" s="54">
        <v>1835910</v>
      </c>
      <c r="M33" s="68" t="s">
        <v>30</v>
      </c>
      <c r="N33" s="68" t="s">
        <v>30</v>
      </c>
      <c r="O33" s="68" t="s">
        <v>30</v>
      </c>
      <c r="P33" s="61">
        <f t="shared" si="2"/>
        <v>1835910</v>
      </c>
      <c r="Q33" s="51">
        <f t="shared" si="3"/>
        <v>332.55624388653405</v>
      </c>
      <c r="R33" s="56">
        <v>9673</v>
      </c>
      <c r="S33" s="57" t="s">
        <v>18</v>
      </c>
    </row>
    <row r="34" spans="1:20" s="8" customFormat="1" ht="20.100000000000001" customHeight="1">
      <c r="A34" s="49" t="s">
        <v>51</v>
      </c>
      <c r="B34" s="47" t="s">
        <v>213</v>
      </c>
      <c r="C34" s="49">
        <v>1978</v>
      </c>
      <c r="D34" s="58" t="s">
        <v>20</v>
      </c>
      <c r="E34" s="58" t="s">
        <v>19</v>
      </c>
      <c r="F34" s="59">
        <v>5</v>
      </c>
      <c r="G34" s="59">
        <v>4</v>
      </c>
      <c r="H34" s="54">
        <v>4562.93</v>
      </c>
      <c r="I34" s="54">
        <v>3634.1</v>
      </c>
      <c r="J34" s="54">
        <v>2608.61</v>
      </c>
      <c r="K34" s="60">
        <v>103</v>
      </c>
      <c r="L34" s="54">
        <v>2984280</v>
      </c>
      <c r="M34" s="68" t="s">
        <v>30</v>
      </c>
      <c r="N34" s="68" t="s">
        <v>30</v>
      </c>
      <c r="O34" s="68" t="s">
        <v>30</v>
      </c>
      <c r="P34" s="61">
        <f t="shared" si="2"/>
        <v>2984280</v>
      </c>
      <c r="Q34" s="51">
        <f t="shared" si="3"/>
        <v>654.0271273063579</v>
      </c>
      <c r="R34" s="56">
        <v>9673</v>
      </c>
      <c r="S34" s="57" t="s">
        <v>18</v>
      </c>
    </row>
    <row r="35" spans="1:20" s="8" customFormat="1" ht="20.100000000000001" customHeight="1">
      <c r="A35" s="49" t="s">
        <v>52</v>
      </c>
      <c r="B35" s="47" t="s">
        <v>395</v>
      </c>
      <c r="C35" s="48">
        <v>1983</v>
      </c>
      <c r="D35" s="58">
        <v>2015</v>
      </c>
      <c r="E35" s="58" t="s">
        <v>25</v>
      </c>
      <c r="F35" s="59">
        <v>9</v>
      </c>
      <c r="G35" s="59">
        <v>4</v>
      </c>
      <c r="H35" s="66">
        <v>10604.5</v>
      </c>
      <c r="I35" s="66">
        <v>7730.9</v>
      </c>
      <c r="J35" s="66">
        <v>285.8</v>
      </c>
      <c r="K35" s="60">
        <v>311</v>
      </c>
      <c r="L35" s="54">
        <v>52490502.5</v>
      </c>
      <c r="M35" s="68" t="s">
        <v>30</v>
      </c>
      <c r="N35" s="68" t="s">
        <v>30</v>
      </c>
      <c r="O35" s="68" t="s">
        <v>30</v>
      </c>
      <c r="P35" s="61">
        <f t="shared" si="2"/>
        <v>52490502.5</v>
      </c>
      <c r="Q35" s="51">
        <f t="shared" si="3"/>
        <v>4949.8328539770855</v>
      </c>
      <c r="R35" s="56">
        <v>9673</v>
      </c>
      <c r="S35" s="57" t="s">
        <v>18</v>
      </c>
    </row>
    <row r="36" spans="1:20" s="8" customFormat="1" ht="20.100000000000001" customHeight="1">
      <c r="A36" s="49" t="s">
        <v>53</v>
      </c>
      <c r="B36" s="47" t="s">
        <v>214</v>
      </c>
      <c r="C36" s="49">
        <v>1983</v>
      </c>
      <c r="D36" s="58" t="s">
        <v>20</v>
      </c>
      <c r="E36" s="58" t="s">
        <v>25</v>
      </c>
      <c r="F36" s="59">
        <v>9</v>
      </c>
      <c r="G36" s="59">
        <v>2</v>
      </c>
      <c r="H36" s="54">
        <v>5800.6</v>
      </c>
      <c r="I36" s="54">
        <v>3836</v>
      </c>
      <c r="J36" s="54">
        <v>2299.1</v>
      </c>
      <c r="K36" s="60">
        <v>147</v>
      </c>
      <c r="L36" s="54">
        <v>6932560</v>
      </c>
      <c r="M36" s="68" t="s">
        <v>30</v>
      </c>
      <c r="N36" s="68" t="s">
        <v>30</v>
      </c>
      <c r="O36" s="68" t="s">
        <v>30</v>
      </c>
      <c r="P36" s="61">
        <f t="shared" si="2"/>
        <v>6932560</v>
      </c>
      <c r="Q36" s="51">
        <f t="shared" si="3"/>
        <v>1195.1453297934695</v>
      </c>
      <c r="R36" s="56">
        <v>9673</v>
      </c>
      <c r="S36" s="57" t="s">
        <v>18</v>
      </c>
    </row>
    <row r="37" spans="1:20" s="8" customFormat="1" ht="31.5" customHeight="1">
      <c r="A37" s="49" t="s">
        <v>54</v>
      </c>
      <c r="B37" s="47" t="s">
        <v>325</v>
      </c>
      <c r="C37" s="49">
        <v>1990</v>
      </c>
      <c r="D37" s="58" t="s">
        <v>20</v>
      </c>
      <c r="E37" s="58" t="s">
        <v>25</v>
      </c>
      <c r="F37" s="59">
        <v>9</v>
      </c>
      <c r="G37" s="59">
        <v>1</v>
      </c>
      <c r="H37" s="54">
        <v>2409.96</v>
      </c>
      <c r="I37" s="54">
        <v>1928.9</v>
      </c>
      <c r="J37" s="54">
        <v>1132.5</v>
      </c>
      <c r="K37" s="60">
        <v>90</v>
      </c>
      <c r="L37" s="54">
        <v>934610</v>
      </c>
      <c r="M37" s="68" t="s">
        <v>30</v>
      </c>
      <c r="N37" s="68" t="s">
        <v>30</v>
      </c>
      <c r="O37" s="68" t="s">
        <v>30</v>
      </c>
      <c r="P37" s="61">
        <f t="shared" si="2"/>
        <v>934610</v>
      </c>
      <c r="Q37" s="51">
        <f t="shared" si="3"/>
        <v>387.81141595711131</v>
      </c>
      <c r="R37" s="56">
        <v>9673</v>
      </c>
      <c r="S37" s="57" t="s">
        <v>18</v>
      </c>
    </row>
    <row r="38" spans="1:20" s="8" customFormat="1" ht="20.100000000000001" customHeight="1">
      <c r="A38" s="49" t="s">
        <v>55</v>
      </c>
      <c r="B38" s="47" t="s">
        <v>215</v>
      </c>
      <c r="C38" s="49">
        <v>1976</v>
      </c>
      <c r="D38" s="58" t="s">
        <v>20</v>
      </c>
      <c r="E38" s="58" t="s">
        <v>25</v>
      </c>
      <c r="F38" s="59">
        <v>5</v>
      </c>
      <c r="G38" s="59">
        <v>8</v>
      </c>
      <c r="H38" s="54">
        <v>6460.6</v>
      </c>
      <c r="I38" s="54">
        <v>5284.48</v>
      </c>
      <c r="J38" s="54">
        <v>4607.8599999999997</v>
      </c>
      <c r="K38" s="60">
        <v>252</v>
      </c>
      <c r="L38" s="54">
        <v>2084380</v>
      </c>
      <c r="M38" s="68" t="s">
        <v>30</v>
      </c>
      <c r="N38" s="68" t="s">
        <v>30</v>
      </c>
      <c r="O38" s="68" t="s">
        <v>30</v>
      </c>
      <c r="P38" s="61">
        <f t="shared" si="2"/>
        <v>2084380</v>
      </c>
      <c r="Q38" s="51">
        <f t="shared" si="3"/>
        <v>322.62947713834626</v>
      </c>
      <c r="R38" s="56">
        <v>9673</v>
      </c>
      <c r="S38" s="57" t="s">
        <v>18</v>
      </c>
    </row>
    <row r="39" spans="1:20" s="8" customFormat="1" ht="20.100000000000001" customHeight="1">
      <c r="A39" s="49" t="s">
        <v>56</v>
      </c>
      <c r="B39" s="47" t="s">
        <v>216</v>
      </c>
      <c r="C39" s="49">
        <v>1978</v>
      </c>
      <c r="D39" s="58" t="s">
        <v>20</v>
      </c>
      <c r="E39" s="58" t="s">
        <v>19</v>
      </c>
      <c r="F39" s="59">
        <v>5</v>
      </c>
      <c r="G39" s="59">
        <v>6</v>
      </c>
      <c r="H39" s="54">
        <v>5945.57</v>
      </c>
      <c r="I39" s="54">
        <v>4499.74</v>
      </c>
      <c r="J39" s="54">
        <v>4077.59</v>
      </c>
      <c r="K39" s="60">
        <v>205</v>
      </c>
      <c r="L39" s="54">
        <v>2160530</v>
      </c>
      <c r="M39" s="68" t="s">
        <v>30</v>
      </c>
      <c r="N39" s="68" t="s">
        <v>30</v>
      </c>
      <c r="O39" s="68" t="s">
        <v>30</v>
      </c>
      <c r="P39" s="61">
        <f t="shared" si="2"/>
        <v>2160530</v>
      </c>
      <c r="Q39" s="51">
        <f t="shared" si="3"/>
        <v>363.38483946871372</v>
      </c>
      <c r="R39" s="56">
        <v>9673</v>
      </c>
      <c r="S39" s="57" t="s">
        <v>18</v>
      </c>
    </row>
    <row r="40" spans="1:20" s="8" customFormat="1" ht="20.100000000000001" customHeight="1">
      <c r="A40" s="49" t="s">
        <v>57</v>
      </c>
      <c r="B40" s="47" t="s">
        <v>217</v>
      </c>
      <c r="C40" s="49">
        <v>1978</v>
      </c>
      <c r="D40" s="58" t="s">
        <v>20</v>
      </c>
      <c r="E40" s="58" t="s">
        <v>25</v>
      </c>
      <c r="F40" s="59">
        <v>9</v>
      </c>
      <c r="G40" s="59">
        <v>4</v>
      </c>
      <c r="H40" s="54">
        <v>9359.7900000000009</v>
      </c>
      <c r="I40" s="54">
        <v>7430.78</v>
      </c>
      <c r="J40" s="54">
        <v>7081.35</v>
      </c>
      <c r="K40" s="60">
        <v>290</v>
      </c>
      <c r="L40" s="54">
        <v>10686000</v>
      </c>
      <c r="M40" s="68" t="s">
        <v>30</v>
      </c>
      <c r="N40" s="68" t="s">
        <v>30</v>
      </c>
      <c r="O40" s="68" t="s">
        <v>30</v>
      </c>
      <c r="P40" s="61">
        <f t="shared" si="2"/>
        <v>10686000</v>
      </c>
      <c r="Q40" s="51">
        <f t="shared" si="3"/>
        <v>1141.692281557599</v>
      </c>
      <c r="R40" s="56">
        <v>9673</v>
      </c>
      <c r="S40" s="57" t="s">
        <v>18</v>
      </c>
    </row>
    <row r="41" spans="1:20" s="8" customFormat="1" ht="20.100000000000001" customHeight="1">
      <c r="A41" s="49" t="s">
        <v>58</v>
      </c>
      <c r="B41" s="47" t="s">
        <v>218</v>
      </c>
      <c r="C41" s="49">
        <v>1977</v>
      </c>
      <c r="D41" s="58">
        <v>2009</v>
      </c>
      <c r="E41" s="58" t="s">
        <v>25</v>
      </c>
      <c r="F41" s="59">
        <v>9</v>
      </c>
      <c r="G41" s="59">
        <v>6</v>
      </c>
      <c r="H41" s="54">
        <v>12831.51</v>
      </c>
      <c r="I41" s="54">
        <v>10680.78</v>
      </c>
      <c r="J41" s="54">
        <v>9381.3799999999992</v>
      </c>
      <c r="K41" s="60">
        <v>512</v>
      </c>
      <c r="L41" s="54">
        <v>4583370</v>
      </c>
      <c r="M41" s="68" t="s">
        <v>30</v>
      </c>
      <c r="N41" s="68" t="s">
        <v>30</v>
      </c>
      <c r="O41" s="68" t="s">
        <v>30</v>
      </c>
      <c r="P41" s="61">
        <f t="shared" si="2"/>
        <v>4583370</v>
      </c>
      <c r="Q41" s="51">
        <f t="shared" si="3"/>
        <v>357.19646401709542</v>
      </c>
      <c r="R41" s="56">
        <v>9673</v>
      </c>
      <c r="S41" s="57" t="s">
        <v>18</v>
      </c>
    </row>
    <row r="42" spans="1:20" s="8" customFormat="1" ht="20.100000000000001" customHeight="1">
      <c r="A42" s="49" t="s">
        <v>59</v>
      </c>
      <c r="B42" s="47" t="s">
        <v>219</v>
      </c>
      <c r="C42" s="49">
        <v>1983</v>
      </c>
      <c r="D42" s="58" t="s">
        <v>20</v>
      </c>
      <c r="E42" s="58" t="s">
        <v>25</v>
      </c>
      <c r="F42" s="59">
        <v>5</v>
      </c>
      <c r="G42" s="59">
        <v>5</v>
      </c>
      <c r="H42" s="54">
        <v>4425.1000000000004</v>
      </c>
      <c r="I42" s="54">
        <v>3478.2</v>
      </c>
      <c r="J42" s="54">
        <v>3258.82</v>
      </c>
      <c r="K42" s="60">
        <v>154</v>
      </c>
      <c r="L42" s="54">
        <v>2477690</v>
      </c>
      <c r="M42" s="68" t="s">
        <v>30</v>
      </c>
      <c r="N42" s="68" t="s">
        <v>30</v>
      </c>
      <c r="O42" s="68" t="s">
        <v>30</v>
      </c>
      <c r="P42" s="61">
        <f t="shared" si="2"/>
        <v>2477690</v>
      </c>
      <c r="Q42" s="51">
        <f t="shared" si="3"/>
        <v>559.91729000474561</v>
      </c>
      <c r="R42" s="56">
        <v>9673</v>
      </c>
      <c r="S42" s="57" t="s">
        <v>18</v>
      </c>
    </row>
    <row r="43" spans="1:20" s="8" customFormat="1" ht="20.100000000000001" customHeight="1">
      <c r="A43" s="49" t="s">
        <v>60</v>
      </c>
      <c r="B43" s="69" t="s">
        <v>437</v>
      </c>
      <c r="C43" s="49">
        <v>1956</v>
      </c>
      <c r="D43" s="58" t="s">
        <v>20</v>
      </c>
      <c r="E43" s="58" t="s">
        <v>19</v>
      </c>
      <c r="F43" s="59">
        <v>3</v>
      </c>
      <c r="G43" s="59">
        <v>3</v>
      </c>
      <c r="H43" s="51">
        <v>2343.3000000000002</v>
      </c>
      <c r="I43" s="51">
        <v>1549.98</v>
      </c>
      <c r="J43" s="51">
        <v>1312.92</v>
      </c>
      <c r="K43" s="52">
        <v>69</v>
      </c>
      <c r="L43" s="54">
        <v>6363000</v>
      </c>
      <c r="M43" s="68" t="s">
        <v>30</v>
      </c>
      <c r="N43" s="68" t="s">
        <v>30</v>
      </c>
      <c r="O43" s="68" t="s">
        <v>30</v>
      </c>
      <c r="P43" s="54">
        <v>6363000</v>
      </c>
      <c r="Q43" s="51">
        <f t="shared" si="3"/>
        <v>2715.4013570605553</v>
      </c>
      <c r="R43" s="56">
        <v>9673</v>
      </c>
      <c r="S43" s="57" t="s">
        <v>18</v>
      </c>
    </row>
    <row r="44" spans="1:20" s="8" customFormat="1" ht="20.100000000000001" customHeight="1">
      <c r="A44" s="49" t="s">
        <v>61</v>
      </c>
      <c r="B44" s="69" t="s">
        <v>484</v>
      </c>
      <c r="C44" s="49">
        <v>1958</v>
      </c>
      <c r="D44" s="58">
        <v>2015</v>
      </c>
      <c r="E44" s="58" t="s">
        <v>19</v>
      </c>
      <c r="F44" s="59">
        <v>4</v>
      </c>
      <c r="G44" s="59">
        <v>3</v>
      </c>
      <c r="H44" s="54">
        <v>2011.23</v>
      </c>
      <c r="I44" s="54">
        <v>1725.2</v>
      </c>
      <c r="J44" s="54">
        <v>47.6</v>
      </c>
      <c r="K44" s="60">
        <v>60</v>
      </c>
      <c r="L44" s="54">
        <v>8602000</v>
      </c>
      <c r="M44" s="68" t="s">
        <v>30</v>
      </c>
      <c r="N44" s="68" t="s">
        <v>30</v>
      </c>
      <c r="O44" s="68" t="s">
        <v>30</v>
      </c>
      <c r="P44" s="110">
        <v>8602000</v>
      </c>
      <c r="Q44" s="51">
        <f t="shared" si="3"/>
        <v>4276.9847307369118</v>
      </c>
      <c r="R44" s="56">
        <v>9673</v>
      </c>
      <c r="S44" s="57" t="s">
        <v>18</v>
      </c>
    </row>
    <row r="45" spans="1:20" s="30" customFormat="1">
      <c r="A45" s="161" t="s">
        <v>223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</row>
    <row r="46" spans="1:20" ht="55.5" customHeight="1">
      <c r="A46" s="159" t="s">
        <v>510</v>
      </c>
      <c r="B46" s="160"/>
      <c r="C46" s="62" t="s">
        <v>23</v>
      </c>
      <c r="D46" s="62" t="s">
        <v>23</v>
      </c>
      <c r="E46" s="62" t="s">
        <v>23</v>
      </c>
      <c r="F46" s="62" t="s">
        <v>23</v>
      </c>
      <c r="G46" s="62" t="s">
        <v>23</v>
      </c>
      <c r="H46" s="63">
        <f>SUM(H47:H50)</f>
        <v>5296.5</v>
      </c>
      <c r="I46" s="63">
        <f>SUM(I47:I50)</f>
        <v>4856.7</v>
      </c>
      <c r="J46" s="63">
        <f>SUM(J47:J50)</f>
        <v>3755.4</v>
      </c>
      <c r="K46" s="43">
        <f>SUM(K47:K50)</f>
        <v>193</v>
      </c>
      <c r="L46" s="63">
        <f>SUM(L47:L50)</f>
        <v>16478572.810000002</v>
      </c>
      <c r="M46" s="64">
        <f>M47+M48+M49+M50</f>
        <v>0</v>
      </c>
      <c r="N46" s="64">
        <f>N47+N48+N49+N50</f>
        <v>0</v>
      </c>
      <c r="O46" s="64">
        <f>O47+O48+O49+O50</f>
        <v>0</v>
      </c>
      <c r="P46" s="63">
        <f>SUM(P47:P50)</f>
        <v>16478572.810000002</v>
      </c>
      <c r="Q46" s="131">
        <f>L46/H46</f>
        <v>3111.2192598886063</v>
      </c>
      <c r="R46" s="41" t="s">
        <v>23</v>
      </c>
      <c r="S46" s="41" t="s">
        <v>23</v>
      </c>
    </row>
    <row r="47" spans="1:20" ht="34.5" customHeight="1">
      <c r="A47" s="65" t="s">
        <v>46</v>
      </c>
      <c r="B47" s="70" t="s">
        <v>497</v>
      </c>
      <c r="C47" s="49">
        <v>1950</v>
      </c>
      <c r="D47" s="58" t="s">
        <v>20</v>
      </c>
      <c r="E47" s="49" t="s">
        <v>35</v>
      </c>
      <c r="F47" s="58">
        <v>2</v>
      </c>
      <c r="G47" s="58">
        <v>2</v>
      </c>
      <c r="H47" s="54">
        <v>883.6</v>
      </c>
      <c r="I47" s="54">
        <v>810.8</v>
      </c>
      <c r="J47" s="54" t="s">
        <v>29</v>
      </c>
      <c r="K47" s="71">
        <v>31</v>
      </c>
      <c r="L47" s="72">
        <v>2137605</v>
      </c>
      <c r="M47" s="68" t="s">
        <v>30</v>
      </c>
      <c r="N47" s="68" t="s">
        <v>30</v>
      </c>
      <c r="O47" s="68" t="s">
        <v>30</v>
      </c>
      <c r="P47" s="72">
        <v>2137605</v>
      </c>
      <c r="Q47" s="61">
        <f>L47/H47</f>
        <v>2419.1998641919422</v>
      </c>
      <c r="R47" s="56">
        <v>9673</v>
      </c>
      <c r="S47" s="57" t="s">
        <v>18</v>
      </c>
      <c r="T47" s="23"/>
    </row>
    <row r="48" spans="1:20" ht="20.100000000000001" customHeight="1">
      <c r="A48" s="65" t="s">
        <v>21</v>
      </c>
      <c r="B48" s="70" t="s">
        <v>498</v>
      </c>
      <c r="C48" s="49">
        <v>1991</v>
      </c>
      <c r="D48" s="58" t="s">
        <v>20</v>
      </c>
      <c r="E48" s="58" t="s">
        <v>25</v>
      </c>
      <c r="F48" s="58">
        <v>3</v>
      </c>
      <c r="G48" s="58">
        <v>2</v>
      </c>
      <c r="H48" s="54">
        <v>833.6</v>
      </c>
      <c r="I48" s="54">
        <v>739.4</v>
      </c>
      <c r="J48" s="54">
        <v>739.4</v>
      </c>
      <c r="K48" s="71">
        <v>24</v>
      </c>
      <c r="L48" s="72">
        <v>3604459.37</v>
      </c>
      <c r="M48" s="68" t="s">
        <v>30</v>
      </c>
      <c r="N48" s="68" t="s">
        <v>30</v>
      </c>
      <c r="O48" s="68" t="s">
        <v>30</v>
      </c>
      <c r="P48" s="133">
        <v>3604459.37</v>
      </c>
      <c r="Q48" s="61">
        <f>L48/H48</f>
        <v>4323.9675743762</v>
      </c>
      <c r="R48" s="56">
        <v>9673</v>
      </c>
      <c r="S48" s="57" t="s">
        <v>18</v>
      </c>
      <c r="T48" s="23"/>
    </row>
    <row r="49" spans="1:20" ht="20.100000000000001" customHeight="1">
      <c r="A49" s="58" t="s">
        <v>28</v>
      </c>
      <c r="B49" s="70" t="s">
        <v>499</v>
      </c>
      <c r="C49" s="49">
        <v>1968</v>
      </c>
      <c r="D49" s="58" t="s">
        <v>20</v>
      </c>
      <c r="E49" s="58" t="s">
        <v>19</v>
      </c>
      <c r="F49" s="58">
        <v>4</v>
      </c>
      <c r="G49" s="58">
        <v>3</v>
      </c>
      <c r="H49" s="54">
        <v>2209.8000000000002</v>
      </c>
      <c r="I49" s="54">
        <v>2039.4</v>
      </c>
      <c r="J49" s="54">
        <v>1995.5</v>
      </c>
      <c r="K49" s="71">
        <v>83</v>
      </c>
      <c r="L49" s="61">
        <v>6694562.7300000004</v>
      </c>
      <c r="M49" s="68" t="s">
        <v>30</v>
      </c>
      <c r="N49" s="68" t="s">
        <v>30</v>
      </c>
      <c r="O49" s="68" t="s">
        <v>30</v>
      </c>
      <c r="P49" s="133">
        <v>6694562.7300000004</v>
      </c>
      <c r="Q49" s="61">
        <f>L49/H49</f>
        <v>3029.4880667933749</v>
      </c>
      <c r="R49" s="56">
        <v>9673</v>
      </c>
      <c r="S49" s="57" t="s">
        <v>18</v>
      </c>
      <c r="T49" s="24"/>
    </row>
    <row r="50" spans="1:20" ht="20.100000000000001" customHeight="1">
      <c r="A50" s="58" t="s">
        <v>47</v>
      </c>
      <c r="B50" s="70" t="s">
        <v>500</v>
      </c>
      <c r="C50" s="49">
        <v>1986</v>
      </c>
      <c r="D50" s="58" t="s">
        <v>20</v>
      </c>
      <c r="E50" s="58" t="s">
        <v>25</v>
      </c>
      <c r="F50" s="58">
        <v>3</v>
      </c>
      <c r="G50" s="58">
        <v>2</v>
      </c>
      <c r="H50" s="54">
        <v>1369.5</v>
      </c>
      <c r="I50" s="54">
        <v>1267.0999999999999</v>
      </c>
      <c r="J50" s="54">
        <v>1020.5</v>
      </c>
      <c r="K50" s="71">
        <v>55</v>
      </c>
      <c r="L50" s="61">
        <v>4041945.71</v>
      </c>
      <c r="M50" s="68" t="s">
        <v>30</v>
      </c>
      <c r="N50" s="68" t="s">
        <v>30</v>
      </c>
      <c r="O50" s="68" t="s">
        <v>30</v>
      </c>
      <c r="P50" s="133">
        <v>4041945.71</v>
      </c>
      <c r="Q50" s="61">
        <f>L50/H50</f>
        <v>2951.4024899598394</v>
      </c>
      <c r="R50" s="56">
        <v>9673</v>
      </c>
      <c r="S50" s="57" t="s">
        <v>18</v>
      </c>
      <c r="T50" s="25"/>
    </row>
    <row r="51" spans="1:20" ht="20.100000000000001" customHeight="1">
      <c r="A51" s="161" t="s">
        <v>225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3"/>
      <c r="T51" s="25"/>
    </row>
    <row r="52" spans="1:20" s="8" customFormat="1" ht="57.75" customHeight="1">
      <c r="A52" s="159" t="s">
        <v>224</v>
      </c>
      <c r="B52" s="160"/>
      <c r="C52" s="138" t="s">
        <v>23</v>
      </c>
      <c r="D52" s="138" t="s">
        <v>23</v>
      </c>
      <c r="E52" s="138" t="s">
        <v>23</v>
      </c>
      <c r="F52" s="138" t="s">
        <v>23</v>
      </c>
      <c r="G52" s="138" t="s">
        <v>23</v>
      </c>
      <c r="H52" s="40">
        <f>SUM(H53:H68)</f>
        <v>29530.930000000004</v>
      </c>
      <c r="I52" s="40">
        <f>SUM(I53:I68)</f>
        <v>26029.580000000005</v>
      </c>
      <c r="J52" s="40">
        <f>SUM(J53:J68)</f>
        <v>24477.180000000004</v>
      </c>
      <c r="K52" s="43">
        <f>SUM(K53:K68)</f>
        <v>1145</v>
      </c>
      <c r="L52" s="40">
        <f>SUM(L53:L68)</f>
        <v>126324904</v>
      </c>
      <c r="M52" s="64">
        <f>M53+M54+M55+M56</f>
        <v>0</v>
      </c>
      <c r="N52" s="64">
        <f>N53+N54+N55+N56</f>
        <v>0</v>
      </c>
      <c r="O52" s="64">
        <f>O53+O54+O55+O56</f>
        <v>0</v>
      </c>
      <c r="P52" s="73">
        <f>SUM(P53:P68)</f>
        <v>126324904</v>
      </c>
      <c r="Q52" s="131">
        <f t="shared" ref="Q52:Q68" si="4">L52/H52</f>
        <v>4277.7150601081639</v>
      </c>
      <c r="R52" s="41" t="s">
        <v>23</v>
      </c>
      <c r="S52" s="41" t="s">
        <v>23</v>
      </c>
    </row>
    <row r="53" spans="1:20" s="8" customFormat="1" ht="20.100000000000001" customHeight="1">
      <c r="A53" s="65" t="s">
        <v>46</v>
      </c>
      <c r="B53" s="74" t="s">
        <v>266</v>
      </c>
      <c r="C53" s="58">
        <v>1978</v>
      </c>
      <c r="D53" s="58" t="s">
        <v>20</v>
      </c>
      <c r="E53" s="58" t="s">
        <v>19</v>
      </c>
      <c r="F53" s="58">
        <v>5</v>
      </c>
      <c r="G53" s="58">
        <v>8</v>
      </c>
      <c r="H53" s="54">
        <v>6578.64</v>
      </c>
      <c r="I53" s="54">
        <v>6037.79</v>
      </c>
      <c r="J53" s="54">
        <v>5882.7</v>
      </c>
      <c r="K53" s="60">
        <v>246</v>
      </c>
      <c r="L53" s="75">
        <v>19607255</v>
      </c>
      <c r="M53" s="68" t="s">
        <v>30</v>
      </c>
      <c r="N53" s="68" t="s">
        <v>30</v>
      </c>
      <c r="O53" s="68" t="s">
        <v>30</v>
      </c>
      <c r="P53" s="61">
        <f>L53-M53-N53-O53</f>
        <v>19607255</v>
      </c>
      <c r="Q53" s="61">
        <f t="shared" si="4"/>
        <v>2980.4420062505319</v>
      </c>
      <c r="R53" s="56">
        <v>9673</v>
      </c>
      <c r="S53" s="76" t="s">
        <v>22</v>
      </c>
    </row>
    <row r="54" spans="1:20" s="8" customFormat="1" ht="20.100000000000001" customHeight="1">
      <c r="A54" s="58" t="s">
        <v>21</v>
      </c>
      <c r="B54" s="74" t="s">
        <v>326</v>
      </c>
      <c r="C54" s="58">
        <v>1974</v>
      </c>
      <c r="D54" s="58" t="s">
        <v>20</v>
      </c>
      <c r="E54" s="58" t="s">
        <v>19</v>
      </c>
      <c r="F54" s="58">
        <v>2</v>
      </c>
      <c r="G54" s="58">
        <v>2</v>
      </c>
      <c r="H54" s="54">
        <v>779.46</v>
      </c>
      <c r="I54" s="54">
        <v>720</v>
      </c>
      <c r="J54" s="54">
        <v>658.2</v>
      </c>
      <c r="K54" s="60">
        <v>25</v>
      </c>
      <c r="L54" s="75">
        <v>3156057</v>
      </c>
      <c r="M54" s="68" t="s">
        <v>30</v>
      </c>
      <c r="N54" s="68" t="s">
        <v>30</v>
      </c>
      <c r="O54" s="68" t="s">
        <v>30</v>
      </c>
      <c r="P54" s="133">
        <f t="shared" ref="P54:P68" si="5">L54-M54-N54-O54</f>
        <v>3156057</v>
      </c>
      <c r="Q54" s="61">
        <f t="shared" si="4"/>
        <v>4049.0300977599877</v>
      </c>
      <c r="R54" s="56">
        <v>9673</v>
      </c>
      <c r="S54" s="76" t="s">
        <v>22</v>
      </c>
    </row>
    <row r="55" spans="1:20" s="8" customFormat="1" ht="20.100000000000001" customHeight="1">
      <c r="A55" s="58" t="s">
        <v>28</v>
      </c>
      <c r="B55" s="74" t="s">
        <v>267</v>
      </c>
      <c r="C55" s="58">
        <v>1973</v>
      </c>
      <c r="D55" s="58" t="s">
        <v>20</v>
      </c>
      <c r="E55" s="58" t="s">
        <v>19</v>
      </c>
      <c r="F55" s="58">
        <v>2</v>
      </c>
      <c r="G55" s="58">
        <v>2</v>
      </c>
      <c r="H55" s="54">
        <v>791.77</v>
      </c>
      <c r="I55" s="54">
        <v>713.46</v>
      </c>
      <c r="J55" s="54">
        <v>548.1</v>
      </c>
      <c r="K55" s="60">
        <v>27</v>
      </c>
      <c r="L55" s="75">
        <v>3185763</v>
      </c>
      <c r="M55" s="68" t="s">
        <v>30</v>
      </c>
      <c r="N55" s="68" t="s">
        <v>30</v>
      </c>
      <c r="O55" s="68" t="s">
        <v>30</v>
      </c>
      <c r="P55" s="133">
        <f t="shared" si="5"/>
        <v>3185763</v>
      </c>
      <c r="Q55" s="61">
        <f t="shared" si="4"/>
        <v>4023.5964989832905</v>
      </c>
      <c r="R55" s="56">
        <v>9673</v>
      </c>
      <c r="S55" s="76" t="s">
        <v>22</v>
      </c>
    </row>
    <row r="56" spans="1:20" s="8" customFormat="1" ht="20.100000000000001" customHeight="1">
      <c r="A56" s="58" t="s">
        <v>47</v>
      </c>
      <c r="B56" s="74" t="s">
        <v>511</v>
      </c>
      <c r="C56" s="58">
        <v>1985</v>
      </c>
      <c r="D56" s="58" t="s">
        <v>20</v>
      </c>
      <c r="E56" s="49" t="s">
        <v>25</v>
      </c>
      <c r="F56" s="58">
        <v>9</v>
      </c>
      <c r="G56" s="58">
        <v>4</v>
      </c>
      <c r="H56" s="54">
        <v>8673.19</v>
      </c>
      <c r="I56" s="54">
        <v>7735.85</v>
      </c>
      <c r="J56" s="54">
        <v>7408.4</v>
      </c>
      <c r="K56" s="60">
        <v>336</v>
      </c>
      <c r="L56" s="75">
        <v>28602276</v>
      </c>
      <c r="M56" s="68" t="s">
        <v>30</v>
      </c>
      <c r="N56" s="68" t="s">
        <v>30</v>
      </c>
      <c r="O56" s="68" t="s">
        <v>30</v>
      </c>
      <c r="P56" s="133">
        <f t="shared" si="5"/>
        <v>28602276</v>
      </c>
      <c r="Q56" s="61">
        <f t="shared" si="4"/>
        <v>3297.7804014439898</v>
      </c>
      <c r="R56" s="56">
        <v>9673</v>
      </c>
      <c r="S56" s="76" t="s">
        <v>22</v>
      </c>
    </row>
    <row r="57" spans="1:20" s="8" customFormat="1" ht="20.100000000000001" customHeight="1">
      <c r="A57" s="58" t="s">
        <v>48</v>
      </c>
      <c r="B57" s="74" t="s">
        <v>207</v>
      </c>
      <c r="C57" s="58">
        <v>1974</v>
      </c>
      <c r="D57" s="58" t="s">
        <v>20</v>
      </c>
      <c r="E57" s="49" t="s">
        <v>19</v>
      </c>
      <c r="F57" s="58">
        <v>2</v>
      </c>
      <c r="G57" s="58">
        <v>3</v>
      </c>
      <c r="H57" s="54">
        <v>995.23</v>
      </c>
      <c r="I57" s="54">
        <v>830.87</v>
      </c>
      <c r="J57" s="54">
        <v>442.2</v>
      </c>
      <c r="K57" s="60">
        <v>46</v>
      </c>
      <c r="L57" s="75">
        <v>5656404</v>
      </c>
      <c r="M57" s="68" t="s">
        <v>30</v>
      </c>
      <c r="N57" s="68" t="s">
        <v>30</v>
      </c>
      <c r="O57" s="68" t="s">
        <v>30</v>
      </c>
      <c r="P57" s="133">
        <f t="shared" si="5"/>
        <v>5656404</v>
      </c>
      <c r="Q57" s="61">
        <f t="shared" si="4"/>
        <v>5683.5143635139611</v>
      </c>
      <c r="R57" s="56">
        <v>9673</v>
      </c>
      <c r="S57" s="76" t="s">
        <v>22</v>
      </c>
    </row>
    <row r="58" spans="1:20" s="8" customFormat="1" ht="20.100000000000001" customHeight="1">
      <c r="A58" s="58" t="s">
        <v>49</v>
      </c>
      <c r="B58" s="74" t="s">
        <v>268</v>
      </c>
      <c r="C58" s="58">
        <v>1987</v>
      </c>
      <c r="D58" s="58" t="s">
        <v>20</v>
      </c>
      <c r="E58" s="49" t="s">
        <v>19</v>
      </c>
      <c r="F58" s="58">
        <v>5</v>
      </c>
      <c r="G58" s="58">
        <v>4</v>
      </c>
      <c r="H58" s="54">
        <v>3391.52</v>
      </c>
      <c r="I58" s="54">
        <v>2944.9</v>
      </c>
      <c r="J58" s="54">
        <v>2892.3</v>
      </c>
      <c r="K58" s="60">
        <v>132</v>
      </c>
      <c r="L58" s="75">
        <v>16052783</v>
      </c>
      <c r="M58" s="54" t="s">
        <v>30</v>
      </c>
      <c r="N58" s="68" t="s">
        <v>30</v>
      </c>
      <c r="O58" s="68" t="s">
        <v>30</v>
      </c>
      <c r="P58" s="133">
        <f t="shared" si="5"/>
        <v>16052783</v>
      </c>
      <c r="Q58" s="61">
        <f t="shared" si="4"/>
        <v>4733.211952163042</v>
      </c>
      <c r="R58" s="56">
        <v>9673</v>
      </c>
      <c r="S58" s="76" t="s">
        <v>22</v>
      </c>
    </row>
    <row r="59" spans="1:20" s="8" customFormat="1" ht="20.100000000000001" customHeight="1">
      <c r="A59" s="58" t="s">
        <v>50</v>
      </c>
      <c r="B59" s="74" t="s">
        <v>206</v>
      </c>
      <c r="C59" s="58">
        <v>1962</v>
      </c>
      <c r="D59" s="58" t="s">
        <v>20</v>
      </c>
      <c r="E59" s="49" t="s">
        <v>19</v>
      </c>
      <c r="F59" s="58">
        <v>2</v>
      </c>
      <c r="G59" s="58">
        <v>2</v>
      </c>
      <c r="H59" s="54">
        <v>617.62</v>
      </c>
      <c r="I59" s="54">
        <v>534.79999999999995</v>
      </c>
      <c r="J59" s="54">
        <v>423.62</v>
      </c>
      <c r="K59" s="60">
        <v>23</v>
      </c>
      <c r="L59" s="75">
        <v>4498425</v>
      </c>
      <c r="M59" s="54" t="s">
        <v>30</v>
      </c>
      <c r="N59" s="68" t="s">
        <v>30</v>
      </c>
      <c r="O59" s="68" t="s">
        <v>30</v>
      </c>
      <c r="P59" s="61">
        <f t="shared" si="5"/>
        <v>4498425</v>
      </c>
      <c r="Q59" s="61">
        <f t="shared" si="4"/>
        <v>7283.4833716524727</v>
      </c>
      <c r="R59" s="56">
        <v>9673</v>
      </c>
      <c r="S59" s="76" t="s">
        <v>22</v>
      </c>
    </row>
    <row r="60" spans="1:20" s="8" customFormat="1" ht="20.100000000000001" customHeight="1">
      <c r="A60" s="58" t="s">
        <v>51</v>
      </c>
      <c r="B60" s="74" t="s">
        <v>205</v>
      </c>
      <c r="C60" s="58">
        <v>1962</v>
      </c>
      <c r="D60" s="58" t="s">
        <v>20</v>
      </c>
      <c r="E60" s="49" t="s">
        <v>19</v>
      </c>
      <c r="F60" s="58">
        <v>2</v>
      </c>
      <c r="G60" s="58">
        <v>3</v>
      </c>
      <c r="H60" s="54">
        <v>552.42999999999995</v>
      </c>
      <c r="I60" s="54">
        <v>488.43</v>
      </c>
      <c r="J60" s="54">
        <v>488.43</v>
      </c>
      <c r="K60" s="60">
        <v>20</v>
      </c>
      <c r="L60" s="75">
        <v>4206235</v>
      </c>
      <c r="M60" s="54" t="s">
        <v>30</v>
      </c>
      <c r="N60" s="68" t="s">
        <v>30</v>
      </c>
      <c r="O60" s="68" t="s">
        <v>30</v>
      </c>
      <c r="P60" s="61">
        <f t="shared" si="5"/>
        <v>4206235</v>
      </c>
      <c r="Q60" s="61">
        <f t="shared" si="4"/>
        <v>7614.0596998714773</v>
      </c>
      <c r="R60" s="56">
        <v>9673</v>
      </c>
      <c r="S60" s="76" t="s">
        <v>22</v>
      </c>
    </row>
    <row r="61" spans="1:20" s="16" customFormat="1" ht="20.100000000000001" customHeight="1">
      <c r="A61" s="58" t="s">
        <v>52</v>
      </c>
      <c r="B61" s="74" t="s">
        <v>204</v>
      </c>
      <c r="C61" s="58">
        <v>1963</v>
      </c>
      <c r="D61" s="58" t="s">
        <v>20</v>
      </c>
      <c r="E61" s="49" t="s">
        <v>19</v>
      </c>
      <c r="F61" s="58">
        <v>2</v>
      </c>
      <c r="G61" s="58">
        <v>2</v>
      </c>
      <c r="H61" s="54">
        <v>608.5</v>
      </c>
      <c r="I61" s="54">
        <v>566.29999999999995</v>
      </c>
      <c r="J61" s="54">
        <v>527.70000000000005</v>
      </c>
      <c r="K61" s="60">
        <v>29</v>
      </c>
      <c r="L61" s="75">
        <v>4415245</v>
      </c>
      <c r="M61" s="54" t="s">
        <v>30</v>
      </c>
      <c r="N61" s="68" t="s">
        <v>30</v>
      </c>
      <c r="O61" s="68" t="s">
        <v>30</v>
      </c>
      <c r="P61" s="61">
        <f t="shared" si="5"/>
        <v>4415245</v>
      </c>
      <c r="Q61" s="61">
        <f t="shared" si="4"/>
        <v>7255.9490550534101</v>
      </c>
      <c r="R61" s="56">
        <v>9673</v>
      </c>
      <c r="S61" s="76" t="s">
        <v>22</v>
      </c>
    </row>
    <row r="62" spans="1:20" s="16" customFormat="1" ht="20.100000000000001" customHeight="1">
      <c r="A62" s="58" t="s">
        <v>53</v>
      </c>
      <c r="B62" s="74" t="s">
        <v>203</v>
      </c>
      <c r="C62" s="58">
        <v>1965</v>
      </c>
      <c r="D62" s="58" t="s">
        <v>20</v>
      </c>
      <c r="E62" s="49" t="s">
        <v>19</v>
      </c>
      <c r="F62" s="58">
        <v>4</v>
      </c>
      <c r="G62" s="58">
        <v>3</v>
      </c>
      <c r="H62" s="54">
        <v>2165.81</v>
      </c>
      <c r="I62" s="54">
        <v>2024.7</v>
      </c>
      <c r="J62" s="54">
        <v>1919.7</v>
      </c>
      <c r="K62" s="60">
        <v>87</v>
      </c>
      <c r="L62" s="75">
        <v>12360165</v>
      </c>
      <c r="M62" s="54" t="s">
        <v>30</v>
      </c>
      <c r="N62" s="68" t="s">
        <v>30</v>
      </c>
      <c r="O62" s="68" t="s">
        <v>30</v>
      </c>
      <c r="P62" s="61">
        <f t="shared" si="5"/>
        <v>12360165</v>
      </c>
      <c r="Q62" s="60">
        <f t="shared" si="4"/>
        <v>5706.947977892798</v>
      </c>
      <c r="R62" s="56">
        <v>9673</v>
      </c>
      <c r="S62" s="76" t="s">
        <v>22</v>
      </c>
    </row>
    <row r="63" spans="1:20" s="8" customFormat="1" ht="20.100000000000001" customHeight="1">
      <c r="A63" s="58" t="s">
        <v>54</v>
      </c>
      <c r="B63" s="47" t="s">
        <v>327</v>
      </c>
      <c r="C63" s="49">
        <v>1961</v>
      </c>
      <c r="D63" s="58" t="s">
        <v>20</v>
      </c>
      <c r="E63" s="58" t="s">
        <v>19</v>
      </c>
      <c r="F63" s="58">
        <v>2</v>
      </c>
      <c r="G63" s="58">
        <v>2</v>
      </c>
      <c r="H63" s="54">
        <v>563.91999999999996</v>
      </c>
      <c r="I63" s="54">
        <v>302.39</v>
      </c>
      <c r="J63" s="54">
        <v>302.39</v>
      </c>
      <c r="K63" s="60">
        <v>14</v>
      </c>
      <c r="L63" s="75">
        <v>4298606</v>
      </c>
      <c r="M63" s="54" t="s">
        <v>30</v>
      </c>
      <c r="N63" s="68" t="s">
        <v>30</v>
      </c>
      <c r="O63" s="68" t="s">
        <v>30</v>
      </c>
      <c r="P63" s="61">
        <f t="shared" si="5"/>
        <v>4298606</v>
      </c>
      <c r="Q63" s="133">
        <f t="shared" si="4"/>
        <v>7622.7230812881262</v>
      </c>
      <c r="R63" s="56">
        <v>9673</v>
      </c>
      <c r="S63" s="76" t="s">
        <v>22</v>
      </c>
    </row>
    <row r="64" spans="1:20" s="8" customFormat="1" ht="20.100000000000001" customHeight="1">
      <c r="A64" s="58" t="s">
        <v>55</v>
      </c>
      <c r="B64" s="47" t="s">
        <v>202</v>
      </c>
      <c r="C64" s="49">
        <v>1963</v>
      </c>
      <c r="D64" s="58" t="s">
        <v>20</v>
      </c>
      <c r="E64" s="58" t="s">
        <v>19</v>
      </c>
      <c r="F64" s="58">
        <v>4</v>
      </c>
      <c r="G64" s="58">
        <v>2</v>
      </c>
      <c r="H64" s="54">
        <v>1323.46</v>
      </c>
      <c r="I64" s="54">
        <v>1043.8599999999999</v>
      </c>
      <c r="J64" s="54">
        <v>1043.8599999999999</v>
      </c>
      <c r="K64" s="60">
        <v>30</v>
      </c>
      <c r="L64" s="75">
        <v>9929662</v>
      </c>
      <c r="M64" s="54" t="s">
        <v>30</v>
      </c>
      <c r="N64" s="68" t="s">
        <v>30</v>
      </c>
      <c r="O64" s="68" t="s">
        <v>30</v>
      </c>
      <c r="P64" s="61">
        <f t="shared" si="5"/>
        <v>9929662</v>
      </c>
      <c r="Q64" s="133">
        <f t="shared" si="4"/>
        <v>7502.804769316791</v>
      </c>
      <c r="R64" s="56">
        <v>9673</v>
      </c>
      <c r="S64" s="76" t="s">
        <v>22</v>
      </c>
    </row>
    <row r="65" spans="1:19" s="8" customFormat="1" ht="20.100000000000001" customHeight="1">
      <c r="A65" s="58" t="s">
        <v>56</v>
      </c>
      <c r="B65" s="47" t="s">
        <v>396</v>
      </c>
      <c r="C65" s="48">
        <v>1975</v>
      </c>
      <c r="D65" s="58">
        <v>2015</v>
      </c>
      <c r="E65" s="58" t="s">
        <v>19</v>
      </c>
      <c r="F65" s="58">
        <v>2</v>
      </c>
      <c r="G65" s="58">
        <v>2</v>
      </c>
      <c r="H65" s="54">
        <v>582.83000000000004</v>
      </c>
      <c r="I65" s="54">
        <v>337.58</v>
      </c>
      <c r="J65" s="54">
        <v>337.58</v>
      </c>
      <c r="K65" s="60">
        <v>34</v>
      </c>
      <c r="L65" s="75">
        <v>200000</v>
      </c>
      <c r="M65" s="54" t="s">
        <v>30</v>
      </c>
      <c r="N65" s="68" t="s">
        <v>30</v>
      </c>
      <c r="O65" s="68" t="s">
        <v>30</v>
      </c>
      <c r="P65" s="61">
        <f t="shared" si="5"/>
        <v>200000</v>
      </c>
      <c r="Q65" s="133">
        <f t="shared" si="4"/>
        <v>343.15323507712367</v>
      </c>
      <c r="R65" s="56">
        <v>9673</v>
      </c>
      <c r="S65" s="76" t="s">
        <v>22</v>
      </c>
    </row>
    <row r="66" spans="1:19" s="8" customFormat="1" ht="20.100000000000001" customHeight="1">
      <c r="A66" s="58" t="s">
        <v>57</v>
      </c>
      <c r="B66" s="47" t="s">
        <v>334</v>
      </c>
      <c r="C66" s="49">
        <v>1980</v>
      </c>
      <c r="D66" s="58" t="s">
        <v>20</v>
      </c>
      <c r="E66" s="58" t="s">
        <v>19</v>
      </c>
      <c r="F66" s="58">
        <v>2</v>
      </c>
      <c r="G66" s="58">
        <v>1</v>
      </c>
      <c r="H66" s="54">
        <v>402.15</v>
      </c>
      <c r="I66" s="54">
        <v>366.35</v>
      </c>
      <c r="J66" s="54">
        <v>366</v>
      </c>
      <c r="K66" s="60">
        <v>23</v>
      </c>
      <c r="L66" s="75">
        <v>2654957</v>
      </c>
      <c r="M66" s="54" t="s">
        <v>30</v>
      </c>
      <c r="N66" s="68" t="s">
        <v>30</v>
      </c>
      <c r="O66" s="68" t="s">
        <v>30</v>
      </c>
      <c r="P66" s="61">
        <f t="shared" si="5"/>
        <v>2654957</v>
      </c>
      <c r="Q66" s="133">
        <f t="shared" si="4"/>
        <v>6601.9072485391025</v>
      </c>
      <c r="R66" s="56">
        <v>9673</v>
      </c>
      <c r="S66" s="76" t="s">
        <v>22</v>
      </c>
    </row>
    <row r="67" spans="1:19" s="8" customFormat="1" ht="20.100000000000001" customHeight="1">
      <c r="A67" s="58" t="s">
        <v>58</v>
      </c>
      <c r="B67" s="47" t="s">
        <v>201</v>
      </c>
      <c r="C67" s="49">
        <v>1971</v>
      </c>
      <c r="D67" s="58" t="s">
        <v>20</v>
      </c>
      <c r="E67" s="58" t="s">
        <v>19</v>
      </c>
      <c r="F67" s="58">
        <v>5</v>
      </c>
      <c r="G67" s="58">
        <v>3</v>
      </c>
      <c r="H67" s="54">
        <v>393.7</v>
      </c>
      <c r="I67" s="54">
        <v>357.9</v>
      </c>
      <c r="J67" s="54">
        <v>259</v>
      </c>
      <c r="K67" s="60">
        <v>15</v>
      </c>
      <c r="L67" s="75">
        <v>2634449</v>
      </c>
      <c r="M67" s="54" t="s">
        <v>30</v>
      </c>
      <c r="N67" s="68" t="s">
        <v>30</v>
      </c>
      <c r="O67" s="68" t="s">
        <v>30</v>
      </c>
      <c r="P67" s="61">
        <f t="shared" si="5"/>
        <v>2634449</v>
      </c>
      <c r="Q67" s="61">
        <f t="shared" si="4"/>
        <v>6691.5138430276866</v>
      </c>
      <c r="R67" s="56">
        <v>9673</v>
      </c>
      <c r="S67" s="76" t="s">
        <v>22</v>
      </c>
    </row>
    <row r="68" spans="1:19" s="9" customFormat="1" ht="20.100000000000001" customHeight="1">
      <c r="A68" s="58" t="s">
        <v>59</v>
      </c>
      <c r="B68" s="47" t="s">
        <v>378</v>
      </c>
      <c r="C68" s="49">
        <v>1964</v>
      </c>
      <c r="D68" s="58" t="s">
        <v>20</v>
      </c>
      <c r="E68" s="58" t="s">
        <v>19</v>
      </c>
      <c r="F68" s="58">
        <v>4</v>
      </c>
      <c r="G68" s="58">
        <v>3</v>
      </c>
      <c r="H68" s="54">
        <v>1110.7</v>
      </c>
      <c r="I68" s="54">
        <v>1024.4000000000001</v>
      </c>
      <c r="J68" s="54">
        <v>977</v>
      </c>
      <c r="K68" s="60">
        <v>58</v>
      </c>
      <c r="L68" s="75">
        <v>4866622</v>
      </c>
      <c r="M68" s="54" t="s">
        <v>30</v>
      </c>
      <c r="N68" s="68" t="s">
        <v>30</v>
      </c>
      <c r="O68" s="68" t="s">
        <v>30</v>
      </c>
      <c r="P68" s="61">
        <f t="shared" si="5"/>
        <v>4866622</v>
      </c>
      <c r="Q68" s="61">
        <f t="shared" si="4"/>
        <v>4381.5809849644365</v>
      </c>
      <c r="R68" s="56">
        <v>9673</v>
      </c>
      <c r="S68" s="76" t="s">
        <v>22</v>
      </c>
    </row>
    <row r="69" spans="1:19" s="9" customFormat="1" ht="20.100000000000001" customHeight="1">
      <c r="A69" s="161" t="s">
        <v>227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3"/>
    </row>
    <row r="70" spans="1:19" s="18" customFormat="1" ht="54" customHeight="1">
      <c r="A70" s="159" t="s">
        <v>231</v>
      </c>
      <c r="B70" s="160"/>
      <c r="C70" s="77" t="s">
        <v>23</v>
      </c>
      <c r="D70" s="77" t="s">
        <v>23</v>
      </c>
      <c r="E70" s="77" t="s">
        <v>23</v>
      </c>
      <c r="F70" s="77" t="s">
        <v>23</v>
      </c>
      <c r="G70" s="77" t="s">
        <v>23</v>
      </c>
      <c r="H70" s="40">
        <f>SUM(H72:H74)</f>
        <v>1256</v>
      </c>
      <c r="I70" s="40">
        <f>SUM(I72:I74)</f>
        <v>1130.4000000000001</v>
      </c>
      <c r="J70" s="40">
        <f>SUM(J72:J74)</f>
        <v>534.70000000000005</v>
      </c>
      <c r="K70" s="43">
        <f>SUM(K72:K74)</f>
        <v>46</v>
      </c>
      <c r="L70" s="73">
        <f>SUM(L71:L74)</f>
        <v>6524328</v>
      </c>
      <c r="M70" s="78" t="s">
        <v>30</v>
      </c>
      <c r="N70" s="78" t="s">
        <v>30</v>
      </c>
      <c r="O70" s="78" t="s">
        <v>30</v>
      </c>
      <c r="P70" s="73">
        <f>SUM(P71:P74)</f>
        <v>6524328</v>
      </c>
      <c r="Q70" s="131">
        <f>L70/H70</f>
        <v>5194.5286624203818</v>
      </c>
      <c r="R70" s="41" t="s">
        <v>23</v>
      </c>
      <c r="S70" s="41" t="s">
        <v>23</v>
      </c>
    </row>
    <row r="71" spans="1:19" s="8" customFormat="1" ht="20.100000000000001" customHeight="1">
      <c r="A71" s="142" t="s">
        <v>46</v>
      </c>
      <c r="B71" s="143" t="s">
        <v>492</v>
      </c>
      <c r="C71" s="144">
        <v>1969</v>
      </c>
      <c r="D71" s="145" t="s">
        <v>20</v>
      </c>
      <c r="E71" s="144" t="s">
        <v>19</v>
      </c>
      <c r="F71" s="145">
        <v>2</v>
      </c>
      <c r="G71" s="145">
        <v>2</v>
      </c>
      <c r="H71" s="146">
        <v>570.6</v>
      </c>
      <c r="I71" s="146">
        <v>512.4</v>
      </c>
      <c r="J71" s="146">
        <v>342.4</v>
      </c>
      <c r="K71" s="147">
        <v>28</v>
      </c>
      <c r="L71" s="150">
        <v>692423</v>
      </c>
      <c r="M71" s="68" t="s">
        <v>30</v>
      </c>
      <c r="N71" s="68" t="s">
        <v>30</v>
      </c>
      <c r="O71" s="68" t="s">
        <v>30</v>
      </c>
      <c r="P71" s="150">
        <v>692423</v>
      </c>
      <c r="Q71" s="148">
        <f>L71/H71</f>
        <v>1213.4998247458814</v>
      </c>
      <c r="R71" s="56">
        <v>9673</v>
      </c>
      <c r="S71" s="149" t="s">
        <v>18</v>
      </c>
    </row>
    <row r="72" spans="1:19" s="8" customFormat="1" ht="20.100000000000001" customHeight="1">
      <c r="A72" s="79" t="s">
        <v>21</v>
      </c>
      <c r="B72" s="80" t="s">
        <v>328</v>
      </c>
      <c r="C72" s="49">
        <v>1960</v>
      </c>
      <c r="D72" s="58" t="s">
        <v>20</v>
      </c>
      <c r="E72" s="49" t="s">
        <v>19</v>
      </c>
      <c r="F72" s="58">
        <v>2</v>
      </c>
      <c r="G72" s="58">
        <v>2</v>
      </c>
      <c r="H72" s="54">
        <v>420.1</v>
      </c>
      <c r="I72" s="54">
        <v>381.9</v>
      </c>
      <c r="J72" s="54">
        <v>188.6</v>
      </c>
      <c r="K72" s="71">
        <v>17</v>
      </c>
      <c r="L72" s="75">
        <v>1525835</v>
      </c>
      <c r="M72" s="68" t="s">
        <v>30</v>
      </c>
      <c r="N72" s="68" t="s">
        <v>30</v>
      </c>
      <c r="O72" s="68" t="s">
        <v>30</v>
      </c>
      <c r="P72" s="61">
        <f>L72-M72-N72-O72</f>
        <v>1525835</v>
      </c>
      <c r="Q72" s="61">
        <f>L72/H72</f>
        <v>3632.0756962627943</v>
      </c>
      <c r="R72" s="56">
        <v>9673</v>
      </c>
      <c r="S72" s="57" t="s">
        <v>18</v>
      </c>
    </row>
    <row r="73" spans="1:19" s="8" customFormat="1" ht="20.100000000000001" customHeight="1">
      <c r="A73" s="79" t="s">
        <v>28</v>
      </c>
      <c r="B73" s="80" t="s">
        <v>329</v>
      </c>
      <c r="C73" s="49">
        <v>1963</v>
      </c>
      <c r="D73" s="58" t="s">
        <v>20</v>
      </c>
      <c r="E73" s="49" t="s">
        <v>19</v>
      </c>
      <c r="F73" s="58">
        <v>2</v>
      </c>
      <c r="G73" s="58">
        <v>2</v>
      </c>
      <c r="H73" s="54">
        <v>414.4</v>
      </c>
      <c r="I73" s="54">
        <v>372</v>
      </c>
      <c r="J73" s="54">
        <v>193.8</v>
      </c>
      <c r="K73" s="71">
        <v>13</v>
      </c>
      <c r="L73" s="75">
        <v>1525835</v>
      </c>
      <c r="M73" s="68" t="s">
        <v>30</v>
      </c>
      <c r="N73" s="68" t="s">
        <v>30</v>
      </c>
      <c r="O73" s="68" t="s">
        <v>30</v>
      </c>
      <c r="P73" s="61">
        <f>L73-M73-N73-O73</f>
        <v>1525835</v>
      </c>
      <c r="Q73" s="61">
        <f>L73/H73</f>
        <v>3682.0342664092668</v>
      </c>
      <c r="R73" s="56">
        <v>9673</v>
      </c>
      <c r="S73" s="57" t="s">
        <v>18</v>
      </c>
    </row>
    <row r="74" spans="1:19" s="8" customFormat="1" ht="21" customHeight="1">
      <c r="A74" s="79" t="s">
        <v>47</v>
      </c>
      <c r="B74" s="80" t="s">
        <v>330</v>
      </c>
      <c r="C74" s="49">
        <v>1963</v>
      </c>
      <c r="D74" s="58" t="s">
        <v>20</v>
      </c>
      <c r="E74" s="49" t="s">
        <v>19</v>
      </c>
      <c r="F74" s="58">
        <v>2</v>
      </c>
      <c r="G74" s="58">
        <v>2</v>
      </c>
      <c r="H74" s="54">
        <v>421.5</v>
      </c>
      <c r="I74" s="54">
        <v>376.5</v>
      </c>
      <c r="J74" s="54">
        <v>152.30000000000001</v>
      </c>
      <c r="K74" s="71">
        <v>16</v>
      </c>
      <c r="L74" s="75">
        <v>2780235</v>
      </c>
      <c r="M74" s="68" t="s">
        <v>30</v>
      </c>
      <c r="N74" s="68" t="s">
        <v>30</v>
      </c>
      <c r="O74" s="68" t="s">
        <v>30</v>
      </c>
      <c r="P74" s="61">
        <f>L74-M74-N74-O74</f>
        <v>2780235</v>
      </c>
      <c r="Q74" s="61">
        <f>L74/H74</f>
        <v>6596.0498220640566</v>
      </c>
      <c r="R74" s="56">
        <v>9673</v>
      </c>
      <c r="S74" s="57" t="s">
        <v>18</v>
      </c>
    </row>
    <row r="75" spans="1:19" s="8" customFormat="1" ht="24" customHeight="1">
      <c r="A75" s="161" t="s">
        <v>228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3"/>
    </row>
    <row r="76" spans="1:19" s="8" customFormat="1" ht="52.5" customHeight="1">
      <c r="A76" s="159" t="s">
        <v>232</v>
      </c>
      <c r="B76" s="160"/>
      <c r="C76" s="43" t="s">
        <v>23</v>
      </c>
      <c r="D76" s="81" t="s">
        <v>23</v>
      </c>
      <c r="E76" s="81" t="s">
        <v>23</v>
      </c>
      <c r="F76" s="81" t="s">
        <v>23</v>
      </c>
      <c r="G76" s="81" t="s">
        <v>23</v>
      </c>
      <c r="H76" s="40">
        <f>SUM(H77:H78)</f>
        <v>980.30000000000007</v>
      </c>
      <c r="I76" s="40">
        <f t="shared" ref="I76:P76" si="6">SUM(I77:I78)</f>
        <v>885.8</v>
      </c>
      <c r="J76" s="40">
        <f t="shared" si="6"/>
        <v>575.70000000000005</v>
      </c>
      <c r="K76" s="82">
        <f t="shared" si="6"/>
        <v>33</v>
      </c>
      <c r="L76" s="40">
        <f t="shared" si="6"/>
        <v>6038569</v>
      </c>
      <c r="M76" s="78" t="s">
        <v>30</v>
      </c>
      <c r="N76" s="78" t="s">
        <v>30</v>
      </c>
      <c r="O76" s="78" t="s">
        <v>30</v>
      </c>
      <c r="P76" s="40">
        <f t="shared" si="6"/>
        <v>6038569</v>
      </c>
      <c r="Q76" s="131">
        <f>L76/H76</f>
        <v>6159.9194124247679</v>
      </c>
      <c r="R76" s="41" t="s">
        <v>23</v>
      </c>
      <c r="S76" s="41" t="s">
        <v>23</v>
      </c>
    </row>
    <row r="77" spans="1:19" s="8" customFormat="1" ht="21.75" customHeight="1">
      <c r="A77" s="79" t="s">
        <v>46</v>
      </c>
      <c r="B77" s="80" t="s">
        <v>331</v>
      </c>
      <c r="C77" s="49">
        <v>1968</v>
      </c>
      <c r="D77" s="58" t="s">
        <v>20</v>
      </c>
      <c r="E77" s="58" t="s">
        <v>19</v>
      </c>
      <c r="F77" s="58">
        <v>2</v>
      </c>
      <c r="G77" s="58">
        <v>2</v>
      </c>
      <c r="H77" s="54">
        <v>561.70000000000005</v>
      </c>
      <c r="I77" s="54">
        <v>514.4</v>
      </c>
      <c r="J77" s="54">
        <v>298.10000000000002</v>
      </c>
      <c r="K77" s="71">
        <v>23</v>
      </c>
      <c r="L77" s="75">
        <v>3101181</v>
      </c>
      <c r="M77" s="68" t="s">
        <v>30</v>
      </c>
      <c r="N77" s="68" t="s">
        <v>30</v>
      </c>
      <c r="O77" s="68" t="s">
        <v>30</v>
      </c>
      <c r="P77" s="61">
        <f>L77-M77-N77-O77</f>
        <v>3101181</v>
      </c>
      <c r="Q77" s="61">
        <f>L77/H77</f>
        <v>5521.0628449350179</v>
      </c>
      <c r="R77" s="56">
        <v>9673</v>
      </c>
      <c r="S77" s="57" t="s">
        <v>18</v>
      </c>
    </row>
    <row r="78" spans="1:19" s="8" customFormat="1" ht="21" customHeight="1">
      <c r="A78" s="79" t="s">
        <v>21</v>
      </c>
      <c r="B78" s="80" t="s">
        <v>332</v>
      </c>
      <c r="C78" s="49">
        <v>1965</v>
      </c>
      <c r="D78" s="58" t="s">
        <v>20</v>
      </c>
      <c r="E78" s="58" t="s">
        <v>19</v>
      </c>
      <c r="F78" s="58">
        <v>2</v>
      </c>
      <c r="G78" s="58">
        <v>2</v>
      </c>
      <c r="H78" s="54">
        <v>418.6</v>
      </c>
      <c r="I78" s="54">
        <v>371.4</v>
      </c>
      <c r="J78" s="54">
        <v>277.60000000000002</v>
      </c>
      <c r="K78" s="71">
        <v>10</v>
      </c>
      <c r="L78" s="75">
        <v>2937388</v>
      </c>
      <c r="M78" s="68" t="s">
        <v>30</v>
      </c>
      <c r="N78" s="68" t="s">
        <v>30</v>
      </c>
      <c r="O78" s="68" t="s">
        <v>30</v>
      </c>
      <c r="P78" s="61">
        <f>L78-M78-N78-O78</f>
        <v>2937388</v>
      </c>
      <c r="Q78" s="61">
        <f>L78/H78</f>
        <v>7017.1715241280453</v>
      </c>
      <c r="R78" s="56">
        <v>9673</v>
      </c>
      <c r="S78" s="57" t="s">
        <v>18</v>
      </c>
    </row>
    <row r="79" spans="1:19" s="9" customFormat="1" ht="21.75" customHeight="1">
      <c r="A79" s="161" t="s">
        <v>226</v>
      </c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3"/>
    </row>
    <row r="80" spans="1:19" s="8" customFormat="1" ht="55.5" customHeight="1">
      <c r="A80" s="167" t="s">
        <v>233</v>
      </c>
      <c r="B80" s="168"/>
      <c r="C80" s="62" t="s">
        <v>23</v>
      </c>
      <c r="D80" s="62" t="s">
        <v>23</v>
      </c>
      <c r="E80" s="62" t="s">
        <v>23</v>
      </c>
      <c r="F80" s="62" t="s">
        <v>23</v>
      </c>
      <c r="G80" s="62" t="s">
        <v>23</v>
      </c>
      <c r="H80" s="63">
        <f>SUM(H81:H82)</f>
        <v>3511.8</v>
      </c>
      <c r="I80" s="63">
        <f>SUM(I81:I82)</f>
        <v>3064.2</v>
      </c>
      <c r="J80" s="63">
        <f>SUM(J81:J82)</f>
        <v>2276.4</v>
      </c>
      <c r="K80" s="83">
        <f>SUM(K81:K82)</f>
        <v>162</v>
      </c>
      <c r="L80" s="63">
        <f>SUM(L81:L82)</f>
        <v>7407343</v>
      </c>
      <c r="M80" s="78" t="s">
        <v>30</v>
      </c>
      <c r="N80" s="78" t="s">
        <v>30</v>
      </c>
      <c r="O80" s="78" t="s">
        <v>30</v>
      </c>
      <c r="P80" s="35">
        <f>SUM(P81:P82)</f>
        <v>7407343</v>
      </c>
      <c r="Q80" s="131">
        <f>L80/H80</f>
        <v>2109.2724528731706</v>
      </c>
      <c r="R80" s="41" t="s">
        <v>23</v>
      </c>
      <c r="S80" s="41" t="s">
        <v>23</v>
      </c>
    </row>
    <row r="81" spans="1:20" s="9" customFormat="1" ht="22.5" customHeight="1">
      <c r="A81" s="84" t="s">
        <v>46</v>
      </c>
      <c r="B81" s="85" t="s">
        <v>333</v>
      </c>
      <c r="C81" s="84">
        <v>1980</v>
      </c>
      <c r="D81" s="38" t="s">
        <v>20</v>
      </c>
      <c r="E81" s="58" t="s">
        <v>25</v>
      </c>
      <c r="F81" s="38">
        <v>2</v>
      </c>
      <c r="G81" s="38">
        <v>3</v>
      </c>
      <c r="H81" s="86">
        <v>855.2</v>
      </c>
      <c r="I81" s="86">
        <v>771</v>
      </c>
      <c r="J81" s="86">
        <v>168.5</v>
      </c>
      <c r="K81" s="87">
        <v>42</v>
      </c>
      <c r="L81" s="88">
        <v>2784252</v>
      </c>
      <c r="M81" s="68" t="s">
        <v>30</v>
      </c>
      <c r="N81" s="68" t="s">
        <v>30</v>
      </c>
      <c r="O81" s="68" t="s">
        <v>30</v>
      </c>
      <c r="P81" s="61">
        <f>L81-M81-N81-O81</f>
        <v>2784252</v>
      </c>
      <c r="Q81" s="139">
        <f>L81/H81</f>
        <v>3255.6735266604301</v>
      </c>
      <c r="R81" s="56">
        <v>9673</v>
      </c>
      <c r="S81" s="57" t="s">
        <v>18</v>
      </c>
    </row>
    <row r="82" spans="1:20" s="8" customFormat="1" ht="21.75" customHeight="1">
      <c r="A82" s="38" t="s">
        <v>21</v>
      </c>
      <c r="B82" s="85" t="s">
        <v>501</v>
      </c>
      <c r="C82" s="84">
        <v>1993</v>
      </c>
      <c r="D82" s="38" t="s">
        <v>20</v>
      </c>
      <c r="E82" s="38" t="s">
        <v>19</v>
      </c>
      <c r="F82" s="38">
        <v>4</v>
      </c>
      <c r="G82" s="38">
        <v>3</v>
      </c>
      <c r="H82" s="86">
        <v>2656.6</v>
      </c>
      <c r="I82" s="86">
        <v>2293.1999999999998</v>
      </c>
      <c r="J82" s="86">
        <v>2107.9</v>
      </c>
      <c r="K82" s="87">
        <v>120</v>
      </c>
      <c r="L82" s="88">
        <v>4623091</v>
      </c>
      <c r="M82" s="68" t="s">
        <v>30</v>
      </c>
      <c r="N82" s="68" t="s">
        <v>30</v>
      </c>
      <c r="O82" s="68" t="s">
        <v>30</v>
      </c>
      <c r="P82" s="61">
        <f>L82-M82-N82-O82</f>
        <v>4623091</v>
      </c>
      <c r="Q82" s="139">
        <f>L82/H82</f>
        <v>1740.2284875404653</v>
      </c>
      <c r="R82" s="56">
        <v>9673</v>
      </c>
      <c r="S82" s="57" t="s">
        <v>18</v>
      </c>
    </row>
    <row r="83" spans="1:20" s="9" customFormat="1" ht="21" customHeight="1">
      <c r="A83" s="151" t="s">
        <v>229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3"/>
    </row>
    <row r="84" spans="1:20" s="15" customFormat="1" ht="55.5" customHeight="1">
      <c r="A84" s="159" t="s">
        <v>234</v>
      </c>
      <c r="B84" s="160"/>
      <c r="C84" s="90" t="s">
        <v>23</v>
      </c>
      <c r="D84" s="90" t="s">
        <v>23</v>
      </c>
      <c r="E84" s="90" t="s">
        <v>23</v>
      </c>
      <c r="F84" s="90" t="s">
        <v>23</v>
      </c>
      <c r="G84" s="90" t="s">
        <v>23</v>
      </c>
      <c r="H84" s="63">
        <f>SUM(H85:H86)</f>
        <v>1116</v>
      </c>
      <c r="I84" s="63">
        <f>SUM(I85:I86)</f>
        <v>732.2</v>
      </c>
      <c r="J84" s="63">
        <f>SUM(J85:J86)</f>
        <v>484.79999999999995</v>
      </c>
      <c r="K84" s="83">
        <f>SUM(K85:K86)</f>
        <v>45</v>
      </c>
      <c r="L84" s="91">
        <f>L85+L86</f>
        <v>5319848</v>
      </c>
      <c r="M84" s="78" t="s">
        <v>30</v>
      </c>
      <c r="N84" s="78" t="s">
        <v>30</v>
      </c>
      <c r="O84" s="78" t="s">
        <v>30</v>
      </c>
      <c r="P84" s="92">
        <f>P85+P86</f>
        <v>5319848</v>
      </c>
      <c r="Q84" s="131">
        <f>L84/H84</f>
        <v>4766.8888888888887</v>
      </c>
      <c r="R84" s="41" t="s">
        <v>23</v>
      </c>
      <c r="S84" s="41" t="s">
        <v>23</v>
      </c>
      <c r="T84" s="2"/>
    </row>
    <row r="85" spans="1:20" s="8" customFormat="1" ht="23.25" customHeight="1">
      <c r="A85" s="84" t="s">
        <v>46</v>
      </c>
      <c r="B85" s="93" t="s">
        <v>269</v>
      </c>
      <c r="C85" s="84">
        <v>1966</v>
      </c>
      <c r="D85" s="38" t="s">
        <v>20</v>
      </c>
      <c r="E85" s="38" t="s">
        <v>19</v>
      </c>
      <c r="F85" s="38">
        <v>2</v>
      </c>
      <c r="G85" s="38">
        <v>2</v>
      </c>
      <c r="H85" s="86">
        <v>562</v>
      </c>
      <c r="I85" s="86">
        <v>366.6</v>
      </c>
      <c r="J85" s="86">
        <v>222.6</v>
      </c>
      <c r="K85" s="87">
        <v>23</v>
      </c>
      <c r="L85" s="86">
        <v>2629554</v>
      </c>
      <c r="M85" s="68" t="s">
        <v>30</v>
      </c>
      <c r="N85" s="68" t="s">
        <v>30</v>
      </c>
      <c r="O85" s="68" t="s">
        <v>30</v>
      </c>
      <c r="P85" s="94">
        <f>L85-M85-N85-O85</f>
        <v>2629554</v>
      </c>
      <c r="Q85" s="140">
        <f>L85/H85</f>
        <v>4678.9217081850538</v>
      </c>
      <c r="R85" s="56">
        <v>9673</v>
      </c>
      <c r="S85" s="57" t="s">
        <v>18</v>
      </c>
    </row>
    <row r="86" spans="1:20" s="8" customFormat="1" ht="22.5" customHeight="1">
      <c r="A86" s="38" t="s">
        <v>21</v>
      </c>
      <c r="B86" s="93" t="s">
        <v>270</v>
      </c>
      <c r="C86" s="84">
        <v>1966</v>
      </c>
      <c r="D86" s="38" t="s">
        <v>20</v>
      </c>
      <c r="E86" s="38" t="s">
        <v>19</v>
      </c>
      <c r="F86" s="38">
        <v>2</v>
      </c>
      <c r="G86" s="38">
        <v>2</v>
      </c>
      <c r="H86" s="86">
        <v>554</v>
      </c>
      <c r="I86" s="86">
        <v>365.6</v>
      </c>
      <c r="J86" s="86">
        <v>262.2</v>
      </c>
      <c r="K86" s="87">
        <v>22</v>
      </c>
      <c r="L86" s="86">
        <v>2690294</v>
      </c>
      <c r="M86" s="68" t="s">
        <v>30</v>
      </c>
      <c r="N86" s="68" t="s">
        <v>30</v>
      </c>
      <c r="O86" s="68" t="s">
        <v>30</v>
      </c>
      <c r="P86" s="94">
        <f>L86-M86-N86-O86</f>
        <v>2690294</v>
      </c>
      <c r="Q86" s="140">
        <f>L86/H86</f>
        <v>4856.1263537906134</v>
      </c>
      <c r="R86" s="56">
        <v>9673</v>
      </c>
      <c r="S86" s="57" t="s">
        <v>18</v>
      </c>
    </row>
    <row r="87" spans="1:20" s="9" customFormat="1" ht="20.100000000000001" customHeight="1">
      <c r="A87" s="151" t="s">
        <v>230</v>
      </c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3"/>
    </row>
    <row r="88" spans="1:20" s="8" customFormat="1" ht="55.5" customHeight="1">
      <c r="A88" s="159" t="s">
        <v>235</v>
      </c>
      <c r="B88" s="160"/>
      <c r="C88" s="39" t="s">
        <v>23</v>
      </c>
      <c r="D88" s="39" t="s">
        <v>23</v>
      </c>
      <c r="E88" s="39" t="s">
        <v>23</v>
      </c>
      <c r="F88" s="39" t="s">
        <v>23</v>
      </c>
      <c r="G88" s="39" t="s">
        <v>23</v>
      </c>
      <c r="H88" s="63">
        <f>SUM(H89:H92)</f>
        <v>1423.3600000000001</v>
      </c>
      <c r="I88" s="63">
        <f>SUM(I89:I92)</f>
        <v>1067.4000000000001</v>
      </c>
      <c r="J88" s="63">
        <f>SUM(J89:J92)</f>
        <v>499.5</v>
      </c>
      <c r="K88" s="83">
        <f>SUM(K89:K92)</f>
        <v>50</v>
      </c>
      <c r="L88" s="42">
        <f>SUM(L89:L92)</f>
        <v>1200750</v>
      </c>
      <c r="M88" s="78" t="s">
        <v>30</v>
      </c>
      <c r="N88" s="78" t="s">
        <v>30</v>
      </c>
      <c r="O88" s="78" t="s">
        <v>30</v>
      </c>
      <c r="P88" s="44">
        <f>SUM(P89:P92)</f>
        <v>1200750</v>
      </c>
      <c r="Q88" s="131">
        <f>L88/H88</f>
        <v>843.60246178057548</v>
      </c>
      <c r="R88" s="41" t="s">
        <v>23</v>
      </c>
      <c r="S88" s="41" t="s">
        <v>23</v>
      </c>
      <c r="T88" s="3"/>
    </row>
    <row r="89" spans="1:20" s="8" customFormat="1" ht="20.100000000000001" customHeight="1">
      <c r="A89" s="65" t="s">
        <v>46</v>
      </c>
      <c r="B89" s="70" t="s">
        <v>335</v>
      </c>
      <c r="C89" s="49">
        <v>1949</v>
      </c>
      <c r="D89" s="58">
        <v>2005</v>
      </c>
      <c r="E89" s="58" t="s">
        <v>19</v>
      </c>
      <c r="F89" s="58">
        <v>2</v>
      </c>
      <c r="G89" s="58">
        <v>1</v>
      </c>
      <c r="H89" s="54">
        <v>384.12</v>
      </c>
      <c r="I89" s="54">
        <v>269.10000000000002</v>
      </c>
      <c r="J89" s="54">
        <v>175.3</v>
      </c>
      <c r="K89" s="95">
        <v>14</v>
      </c>
      <c r="L89" s="54">
        <v>557520</v>
      </c>
      <c r="M89" s="68" t="s">
        <v>30</v>
      </c>
      <c r="N89" s="68" t="s">
        <v>30</v>
      </c>
      <c r="O89" s="68" t="s">
        <v>30</v>
      </c>
      <c r="P89" s="61">
        <f>L89-M89-N89-O89</f>
        <v>557520</v>
      </c>
      <c r="Q89" s="51">
        <f>L89/H89</f>
        <v>1451.4214308028741</v>
      </c>
      <c r="R89" s="56">
        <v>9673</v>
      </c>
      <c r="S89" s="57" t="s">
        <v>18</v>
      </c>
    </row>
    <row r="90" spans="1:20" s="8" customFormat="1" ht="20.100000000000001" customHeight="1">
      <c r="A90" s="58" t="s">
        <v>21</v>
      </c>
      <c r="B90" s="113" t="s">
        <v>336</v>
      </c>
      <c r="C90" s="49">
        <v>1960</v>
      </c>
      <c r="D90" s="58" t="s">
        <v>20</v>
      </c>
      <c r="E90" s="58" t="s">
        <v>19</v>
      </c>
      <c r="F90" s="58">
        <v>2</v>
      </c>
      <c r="G90" s="58">
        <v>1</v>
      </c>
      <c r="H90" s="54">
        <v>260</v>
      </c>
      <c r="I90" s="54">
        <v>223.9</v>
      </c>
      <c r="J90" s="54">
        <v>69.900000000000006</v>
      </c>
      <c r="K90" s="95">
        <v>7</v>
      </c>
      <c r="L90" s="96">
        <v>484230</v>
      </c>
      <c r="M90" s="68" t="s">
        <v>30</v>
      </c>
      <c r="N90" s="68" t="s">
        <v>30</v>
      </c>
      <c r="O90" s="68" t="s">
        <v>30</v>
      </c>
      <c r="P90" s="61">
        <f>L90-M90-N90-O90</f>
        <v>484230</v>
      </c>
      <c r="Q90" s="51">
        <f>L90/H90</f>
        <v>1862.4230769230769</v>
      </c>
      <c r="R90" s="56">
        <v>9673</v>
      </c>
      <c r="S90" s="57" t="s">
        <v>18</v>
      </c>
    </row>
    <row r="91" spans="1:20" s="36" customFormat="1">
      <c r="A91" s="58" t="s">
        <v>28</v>
      </c>
      <c r="B91" s="47" t="s">
        <v>433</v>
      </c>
      <c r="C91" s="58">
        <v>1987</v>
      </c>
      <c r="D91" s="58">
        <v>2015</v>
      </c>
      <c r="E91" s="49" t="s">
        <v>19</v>
      </c>
      <c r="F91" s="52">
        <v>2</v>
      </c>
      <c r="G91" s="52">
        <v>1</v>
      </c>
      <c r="H91" s="52">
        <v>389.62</v>
      </c>
      <c r="I91" s="52">
        <v>287.2</v>
      </c>
      <c r="J91" s="52">
        <v>159.6</v>
      </c>
      <c r="K91" s="52">
        <v>16</v>
      </c>
      <c r="L91" s="97">
        <v>79500</v>
      </c>
      <c r="M91" s="68" t="s">
        <v>30</v>
      </c>
      <c r="N91" s="68" t="s">
        <v>30</v>
      </c>
      <c r="O91" s="68" t="s">
        <v>30</v>
      </c>
      <c r="P91" s="97">
        <v>79500</v>
      </c>
      <c r="Q91" s="51">
        <f>L91/H91</f>
        <v>204.04496689081668</v>
      </c>
      <c r="R91" s="56">
        <v>9673</v>
      </c>
      <c r="S91" s="57" t="s">
        <v>18</v>
      </c>
    </row>
    <row r="92" spans="1:20" s="36" customFormat="1">
      <c r="A92" s="58" t="s">
        <v>47</v>
      </c>
      <c r="B92" s="47" t="s">
        <v>434</v>
      </c>
      <c r="C92" s="58">
        <v>1986</v>
      </c>
      <c r="D92" s="58">
        <v>2015</v>
      </c>
      <c r="E92" s="49" t="s">
        <v>19</v>
      </c>
      <c r="F92" s="52">
        <v>2</v>
      </c>
      <c r="G92" s="52">
        <v>1</v>
      </c>
      <c r="H92" s="52">
        <v>389.62</v>
      </c>
      <c r="I92" s="52">
        <v>287.2</v>
      </c>
      <c r="J92" s="52">
        <v>94.7</v>
      </c>
      <c r="K92" s="52">
        <v>13</v>
      </c>
      <c r="L92" s="97">
        <v>79500</v>
      </c>
      <c r="M92" s="68" t="s">
        <v>30</v>
      </c>
      <c r="N92" s="68" t="s">
        <v>30</v>
      </c>
      <c r="O92" s="68" t="s">
        <v>30</v>
      </c>
      <c r="P92" s="97">
        <v>79500</v>
      </c>
      <c r="Q92" s="51">
        <f>L92/H92</f>
        <v>204.04496689081668</v>
      </c>
      <c r="R92" s="56">
        <v>9673</v>
      </c>
      <c r="S92" s="57" t="s">
        <v>18</v>
      </c>
    </row>
    <row r="93" spans="1:20" s="36" customFormat="1">
      <c r="A93" s="161" t="s">
        <v>440</v>
      </c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3"/>
    </row>
    <row r="94" spans="1:20" s="8" customFormat="1" ht="66" customHeight="1">
      <c r="A94" s="159" t="s">
        <v>236</v>
      </c>
      <c r="B94" s="160"/>
      <c r="C94" s="39" t="s">
        <v>23</v>
      </c>
      <c r="D94" s="39" t="s">
        <v>23</v>
      </c>
      <c r="E94" s="39" t="s">
        <v>23</v>
      </c>
      <c r="F94" s="39" t="s">
        <v>23</v>
      </c>
      <c r="G94" s="39" t="s">
        <v>23</v>
      </c>
      <c r="H94" s="98">
        <f>H95</f>
        <v>787.2</v>
      </c>
      <c r="I94" s="98">
        <f t="shared" ref="I94:P94" si="7">I95</f>
        <v>459.83</v>
      </c>
      <c r="J94" s="98">
        <f t="shared" si="7"/>
        <v>352.48</v>
      </c>
      <c r="K94" s="99">
        <f t="shared" si="7"/>
        <v>14</v>
      </c>
      <c r="L94" s="64">
        <f t="shared" si="7"/>
        <v>821988</v>
      </c>
      <c r="M94" s="78" t="s">
        <v>30</v>
      </c>
      <c r="N94" s="78" t="s">
        <v>30</v>
      </c>
      <c r="O94" s="78" t="s">
        <v>30</v>
      </c>
      <c r="P94" s="64">
        <f t="shared" si="7"/>
        <v>821988</v>
      </c>
      <c r="Q94" s="131">
        <f>L94/H94</f>
        <v>1044.1920731707316</v>
      </c>
      <c r="R94" s="41" t="s">
        <v>23</v>
      </c>
      <c r="S94" s="41" t="s">
        <v>23</v>
      </c>
    </row>
    <row r="95" spans="1:20">
      <c r="A95" s="65"/>
      <c r="B95" s="70" t="s">
        <v>337</v>
      </c>
      <c r="C95" s="49">
        <v>1971</v>
      </c>
      <c r="D95" s="58" t="s">
        <v>20</v>
      </c>
      <c r="E95" s="58" t="s">
        <v>19</v>
      </c>
      <c r="F95" s="58">
        <v>2</v>
      </c>
      <c r="G95" s="58">
        <v>2</v>
      </c>
      <c r="H95" s="54">
        <v>787.2</v>
      </c>
      <c r="I95" s="54">
        <v>459.83</v>
      </c>
      <c r="J95" s="54">
        <v>352.48</v>
      </c>
      <c r="K95" s="71">
        <v>14</v>
      </c>
      <c r="L95" s="75">
        <v>821988</v>
      </c>
      <c r="M95" s="68" t="s">
        <v>30</v>
      </c>
      <c r="N95" s="68" t="s">
        <v>30</v>
      </c>
      <c r="O95" s="68" t="s">
        <v>30</v>
      </c>
      <c r="P95" s="75">
        <f>L95-M95-N95-O95</f>
        <v>821988</v>
      </c>
      <c r="Q95" s="51">
        <f>L95/H95</f>
        <v>1044.1920731707316</v>
      </c>
      <c r="R95" s="56">
        <v>9673</v>
      </c>
      <c r="S95" s="57" t="s">
        <v>18</v>
      </c>
    </row>
    <row r="96" spans="1:20">
      <c r="A96" s="156" t="s">
        <v>441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8"/>
    </row>
    <row r="97" spans="1:21" ht="49.5" customHeight="1">
      <c r="A97" s="159" t="s">
        <v>442</v>
      </c>
      <c r="B97" s="160"/>
      <c r="C97" s="39" t="s">
        <v>23</v>
      </c>
      <c r="D97" s="39" t="s">
        <v>23</v>
      </c>
      <c r="E97" s="39" t="s">
        <v>23</v>
      </c>
      <c r="F97" s="39" t="s">
        <v>23</v>
      </c>
      <c r="G97" s="39" t="s">
        <v>23</v>
      </c>
      <c r="H97" s="100">
        <v>5825</v>
      </c>
      <c r="I97" s="100">
        <v>4462.8999999999996</v>
      </c>
      <c r="J97" s="100">
        <v>4462.8999999999996</v>
      </c>
      <c r="K97" s="101">
        <v>147</v>
      </c>
      <c r="L97" s="102">
        <v>308000</v>
      </c>
      <c r="M97" s="78" t="s">
        <v>30</v>
      </c>
      <c r="N97" s="78" t="s">
        <v>30</v>
      </c>
      <c r="O97" s="78" t="s">
        <v>30</v>
      </c>
      <c r="P97" s="102">
        <v>308000</v>
      </c>
      <c r="Q97" s="45">
        <f>L97/H97</f>
        <v>52.875536480686698</v>
      </c>
      <c r="R97" s="39" t="s">
        <v>23</v>
      </c>
      <c r="S97" s="39" t="s">
        <v>23</v>
      </c>
    </row>
    <row r="98" spans="1:21" s="36" customFormat="1" ht="15.75" customHeight="1">
      <c r="A98" s="49"/>
      <c r="B98" s="47" t="s">
        <v>443</v>
      </c>
      <c r="C98" s="58">
        <v>1974</v>
      </c>
      <c r="D98" s="58" t="s">
        <v>20</v>
      </c>
      <c r="E98" s="49" t="s">
        <v>19</v>
      </c>
      <c r="F98" s="103">
        <v>5</v>
      </c>
      <c r="G98" s="103">
        <v>6</v>
      </c>
      <c r="H98" s="104">
        <v>5825</v>
      </c>
      <c r="I98" s="104">
        <v>4462.8999999999996</v>
      </c>
      <c r="J98" s="104">
        <v>4462.8999999999996</v>
      </c>
      <c r="K98" s="103">
        <v>147</v>
      </c>
      <c r="L98" s="97">
        <v>308000</v>
      </c>
      <c r="M98" s="68" t="s">
        <v>30</v>
      </c>
      <c r="N98" s="68" t="s">
        <v>30</v>
      </c>
      <c r="O98" s="68" t="s">
        <v>30</v>
      </c>
      <c r="P98" s="97">
        <v>308000</v>
      </c>
      <c r="Q98" s="55">
        <f>L98/H98</f>
        <v>52.875536480686698</v>
      </c>
      <c r="R98" s="56">
        <v>9673</v>
      </c>
      <c r="S98" s="57" t="s">
        <v>18</v>
      </c>
    </row>
    <row r="99" spans="1:21" s="17" customFormat="1">
      <c r="A99" s="156" t="s">
        <v>444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9"/>
      <c r="U99" s="9"/>
    </row>
    <row r="100" spans="1:21" s="9" customFormat="1" ht="57" customHeight="1">
      <c r="A100" s="159" t="s">
        <v>237</v>
      </c>
      <c r="B100" s="160"/>
      <c r="C100" s="39" t="s">
        <v>23</v>
      </c>
      <c r="D100" s="39" t="s">
        <v>23</v>
      </c>
      <c r="E100" s="39" t="s">
        <v>23</v>
      </c>
      <c r="F100" s="39" t="s">
        <v>23</v>
      </c>
      <c r="G100" s="39" t="s">
        <v>23</v>
      </c>
      <c r="H100" s="98">
        <f>SUM(H101:H111)</f>
        <v>9409.9</v>
      </c>
      <c r="I100" s="98">
        <f>SUM(I101:I111)</f>
        <v>8574.7999999999993</v>
      </c>
      <c r="J100" s="98">
        <f>SUM(J101:J111)</f>
        <v>7322.5999999999995</v>
      </c>
      <c r="K100" s="99">
        <f>SUM(K101:K111)</f>
        <v>350</v>
      </c>
      <c r="L100" s="63">
        <f>SUM(L101:L111)</f>
        <v>56602653.340000004</v>
      </c>
      <c r="M100" s="63">
        <f>SUM(M101:M110)</f>
        <v>0</v>
      </c>
      <c r="N100" s="63">
        <f>SUM(N101:N110)</f>
        <v>0</v>
      </c>
      <c r="O100" s="63">
        <f>SUM(O101:O110)</f>
        <v>0</v>
      </c>
      <c r="P100" s="63">
        <f>SUM(P101:P111)</f>
        <v>56602653.340000004</v>
      </c>
      <c r="Q100" s="131">
        <f t="shared" ref="Q100:Q111" si="8">L100/H100</f>
        <v>6015.2236835673075</v>
      </c>
      <c r="R100" s="41" t="s">
        <v>23</v>
      </c>
      <c r="S100" s="41" t="s">
        <v>23</v>
      </c>
    </row>
    <row r="101" spans="1:21" s="19" customFormat="1">
      <c r="A101" s="105" t="s">
        <v>46</v>
      </c>
      <c r="B101" s="106" t="s">
        <v>271</v>
      </c>
      <c r="C101" s="84">
        <v>1961</v>
      </c>
      <c r="D101" s="84" t="s">
        <v>20</v>
      </c>
      <c r="E101" s="38" t="s">
        <v>19</v>
      </c>
      <c r="F101" s="58">
        <v>2</v>
      </c>
      <c r="G101" s="58">
        <v>2</v>
      </c>
      <c r="H101" s="107">
        <v>683.1</v>
      </c>
      <c r="I101" s="54">
        <v>634.5</v>
      </c>
      <c r="J101" s="54">
        <v>634.5</v>
      </c>
      <c r="K101" s="60">
        <v>23</v>
      </c>
      <c r="L101" s="54">
        <f>M101+N101+O101+P101</f>
        <v>5464931</v>
      </c>
      <c r="M101" s="54">
        <v>0</v>
      </c>
      <c r="N101" s="54">
        <v>0</v>
      </c>
      <c r="O101" s="54">
        <v>0</v>
      </c>
      <c r="P101" s="61">
        <v>5464931</v>
      </c>
      <c r="Q101" s="51">
        <f t="shared" si="8"/>
        <v>8000.1917728004682</v>
      </c>
      <c r="R101" s="56">
        <v>9673</v>
      </c>
      <c r="S101" s="108" t="s">
        <v>18</v>
      </c>
    </row>
    <row r="102" spans="1:21" s="19" customFormat="1" ht="15.75" customHeight="1">
      <c r="A102" s="105" t="s">
        <v>21</v>
      </c>
      <c r="B102" s="106" t="s">
        <v>272</v>
      </c>
      <c r="C102" s="84">
        <v>1961</v>
      </c>
      <c r="D102" s="84" t="s">
        <v>20</v>
      </c>
      <c r="E102" s="38" t="s">
        <v>19</v>
      </c>
      <c r="F102" s="58">
        <v>2</v>
      </c>
      <c r="G102" s="58">
        <v>2</v>
      </c>
      <c r="H102" s="107">
        <v>670</v>
      </c>
      <c r="I102" s="54">
        <v>624</v>
      </c>
      <c r="J102" s="54">
        <v>540.29999999999995</v>
      </c>
      <c r="K102" s="60">
        <v>29</v>
      </c>
      <c r="L102" s="54">
        <v>5792780</v>
      </c>
      <c r="M102" s="54">
        <v>0</v>
      </c>
      <c r="N102" s="54">
        <v>0</v>
      </c>
      <c r="O102" s="54">
        <v>0</v>
      </c>
      <c r="P102" s="54">
        <v>5792780</v>
      </c>
      <c r="Q102" s="140">
        <f t="shared" si="8"/>
        <v>8645.940298507463</v>
      </c>
      <c r="R102" s="56">
        <v>9673</v>
      </c>
      <c r="S102" s="108" t="s">
        <v>18</v>
      </c>
    </row>
    <row r="103" spans="1:21" s="19" customFormat="1">
      <c r="A103" s="105" t="s">
        <v>28</v>
      </c>
      <c r="B103" s="106" t="s">
        <v>273</v>
      </c>
      <c r="C103" s="84">
        <v>1961</v>
      </c>
      <c r="D103" s="84" t="s">
        <v>20</v>
      </c>
      <c r="E103" s="38" t="s">
        <v>19</v>
      </c>
      <c r="F103" s="58">
        <v>2</v>
      </c>
      <c r="G103" s="58">
        <v>2</v>
      </c>
      <c r="H103" s="107">
        <v>667</v>
      </c>
      <c r="I103" s="54">
        <v>620</v>
      </c>
      <c r="J103" s="54">
        <v>464</v>
      </c>
      <c r="K103" s="60">
        <v>29</v>
      </c>
      <c r="L103" s="54">
        <f>M103+N103+O103+P103</f>
        <v>5412381</v>
      </c>
      <c r="M103" s="54">
        <v>0</v>
      </c>
      <c r="N103" s="54">
        <v>0</v>
      </c>
      <c r="O103" s="54">
        <v>0</v>
      </c>
      <c r="P103" s="61">
        <v>5412381</v>
      </c>
      <c r="Q103" s="140">
        <f t="shared" si="8"/>
        <v>8114.5142428785612</v>
      </c>
      <c r="R103" s="56">
        <v>9673</v>
      </c>
      <c r="S103" s="108" t="s">
        <v>18</v>
      </c>
    </row>
    <row r="104" spans="1:21" s="19" customFormat="1">
      <c r="A104" s="105" t="s">
        <v>47</v>
      </c>
      <c r="B104" s="106" t="s">
        <v>274</v>
      </c>
      <c r="C104" s="84">
        <v>1961</v>
      </c>
      <c r="D104" s="84" t="s">
        <v>20</v>
      </c>
      <c r="E104" s="38" t="s">
        <v>19</v>
      </c>
      <c r="F104" s="58">
        <v>2</v>
      </c>
      <c r="G104" s="58">
        <v>2</v>
      </c>
      <c r="H104" s="107">
        <v>671.1</v>
      </c>
      <c r="I104" s="54">
        <v>555.6</v>
      </c>
      <c r="J104" s="54">
        <v>555.6</v>
      </c>
      <c r="K104" s="60">
        <v>22</v>
      </c>
      <c r="L104" s="54">
        <v>5635777</v>
      </c>
      <c r="M104" s="54">
        <v>0</v>
      </c>
      <c r="N104" s="54">
        <v>0</v>
      </c>
      <c r="O104" s="54">
        <v>0</v>
      </c>
      <c r="P104" s="54">
        <v>5635777</v>
      </c>
      <c r="Q104" s="140">
        <f t="shared" si="8"/>
        <v>8397.8199970198184</v>
      </c>
      <c r="R104" s="56">
        <v>9673</v>
      </c>
      <c r="S104" s="108" t="s">
        <v>18</v>
      </c>
    </row>
    <row r="105" spans="1:21" s="19" customFormat="1" ht="18.75" customHeight="1">
      <c r="A105" s="105" t="s">
        <v>48</v>
      </c>
      <c r="B105" s="85" t="s">
        <v>275</v>
      </c>
      <c r="C105" s="84">
        <v>1961</v>
      </c>
      <c r="D105" s="84" t="s">
        <v>20</v>
      </c>
      <c r="E105" s="38" t="s">
        <v>19</v>
      </c>
      <c r="F105" s="58">
        <v>2</v>
      </c>
      <c r="G105" s="58">
        <v>2</v>
      </c>
      <c r="H105" s="107">
        <v>673.6</v>
      </c>
      <c r="I105" s="54">
        <v>511.8</v>
      </c>
      <c r="J105" s="54">
        <v>346.5</v>
      </c>
      <c r="K105" s="60">
        <v>28</v>
      </c>
      <c r="L105" s="54">
        <f>M105+N105+O105+P105</f>
        <v>5433799</v>
      </c>
      <c r="M105" s="54">
        <v>0</v>
      </c>
      <c r="N105" s="54">
        <v>0</v>
      </c>
      <c r="O105" s="54">
        <v>0</v>
      </c>
      <c r="P105" s="54">
        <v>5433799</v>
      </c>
      <c r="Q105" s="140">
        <f t="shared" si="8"/>
        <v>8066.8037410926363</v>
      </c>
      <c r="R105" s="56">
        <v>9673</v>
      </c>
      <c r="S105" s="108" t="s">
        <v>18</v>
      </c>
    </row>
    <row r="106" spans="1:21" s="19" customFormat="1">
      <c r="A106" s="105" t="s">
        <v>49</v>
      </c>
      <c r="B106" s="106" t="s">
        <v>276</v>
      </c>
      <c r="C106" s="84">
        <v>1962</v>
      </c>
      <c r="D106" s="84" t="s">
        <v>20</v>
      </c>
      <c r="E106" s="38" t="s">
        <v>19</v>
      </c>
      <c r="F106" s="58">
        <v>2</v>
      </c>
      <c r="G106" s="58">
        <v>2</v>
      </c>
      <c r="H106" s="107">
        <v>672</v>
      </c>
      <c r="I106" s="54">
        <v>625</v>
      </c>
      <c r="J106" s="54">
        <v>581.5</v>
      </c>
      <c r="K106" s="60">
        <v>23</v>
      </c>
      <c r="L106" s="54">
        <v>5583498</v>
      </c>
      <c r="M106" s="54">
        <v>0</v>
      </c>
      <c r="N106" s="54">
        <v>0</v>
      </c>
      <c r="O106" s="54">
        <v>0</v>
      </c>
      <c r="P106" s="54">
        <v>5583498</v>
      </c>
      <c r="Q106" s="140">
        <f t="shared" si="8"/>
        <v>8308.7767857142862</v>
      </c>
      <c r="R106" s="56">
        <v>9673</v>
      </c>
      <c r="S106" s="108" t="s">
        <v>18</v>
      </c>
    </row>
    <row r="107" spans="1:21" s="19" customFormat="1">
      <c r="A107" s="105" t="s">
        <v>50</v>
      </c>
      <c r="B107" s="106" t="s">
        <v>277</v>
      </c>
      <c r="C107" s="84">
        <v>1962</v>
      </c>
      <c r="D107" s="84" t="s">
        <v>20</v>
      </c>
      <c r="E107" s="38" t="s">
        <v>19</v>
      </c>
      <c r="F107" s="58">
        <v>2</v>
      </c>
      <c r="G107" s="58">
        <v>2</v>
      </c>
      <c r="H107" s="107">
        <v>668</v>
      </c>
      <c r="I107" s="54">
        <v>621.6</v>
      </c>
      <c r="J107" s="54">
        <v>582.5</v>
      </c>
      <c r="K107" s="60">
        <v>22</v>
      </c>
      <c r="L107" s="54">
        <v>5727912</v>
      </c>
      <c r="M107" s="54">
        <v>0</v>
      </c>
      <c r="N107" s="54">
        <v>0</v>
      </c>
      <c r="O107" s="54">
        <v>0</v>
      </c>
      <c r="P107" s="54">
        <v>5727912</v>
      </c>
      <c r="Q107" s="140">
        <f t="shared" si="8"/>
        <v>8574.7185628742518</v>
      </c>
      <c r="R107" s="56">
        <v>9673</v>
      </c>
      <c r="S107" s="108" t="s">
        <v>18</v>
      </c>
    </row>
    <row r="108" spans="1:21" s="19" customFormat="1" ht="15.75" customHeight="1">
      <c r="A108" s="105" t="s">
        <v>51</v>
      </c>
      <c r="B108" s="106" t="s">
        <v>278</v>
      </c>
      <c r="C108" s="84">
        <v>1962</v>
      </c>
      <c r="D108" s="84" t="s">
        <v>20</v>
      </c>
      <c r="E108" s="38" t="s">
        <v>19</v>
      </c>
      <c r="F108" s="58">
        <v>2</v>
      </c>
      <c r="G108" s="58">
        <v>2</v>
      </c>
      <c r="H108" s="107">
        <v>669.8</v>
      </c>
      <c r="I108" s="54">
        <v>622.79999999999995</v>
      </c>
      <c r="J108" s="54">
        <v>540</v>
      </c>
      <c r="K108" s="60">
        <v>20</v>
      </c>
      <c r="L108" s="54">
        <v>5594818</v>
      </c>
      <c r="M108" s="54">
        <v>0</v>
      </c>
      <c r="N108" s="54">
        <v>0</v>
      </c>
      <c r="O108" s="54">
        <v>0</v>
      </c>
      <c r="P108" s="54">
        <v>5594818</v>
      </c>
      <c r="Q108" s="140">
        <f t="shared" si="8"/>
        <v>8352.9680501642288</v>
      </c>
      <c r="R108" s="56">
        <v>9673</v>
      </c>
      <c r="S108" s="108" t="s">
        <v>18</v>
      </c>
    </row>
    <row r="109" spans="1:21" s="19" customFormat="1">
      <c r="A109" s="65" t="s">
        <v>52</v>
      </c>
      <c r="B109" s="106" t="s">
        <v>279</v>
      </c>
      <c r="C109" s="84">
        <v>1962</v>
      </c>
      <c r="D109" s="84" t="s">
        <v>20</v>
      </c>
      <c r="E109" s="38" t="s">
        <v>19</v>
      </c>
      <c r="F109" s="58">
        <v>2</v>
      </c>
      <c r="G109" s="58">
        <v>2</v>
      </c>
      <c r="H109" s="107">
        <v>664.1</v>
      </c>
      <c r="I109" s="54">
        <v>587.4</v>
      </c>
      <c r="J109" s="54">
        <v>476.5</v>
      </c>
      <c r="K109" s="60">
        <v>26</v>
      </c>
      <c r="L109" s="54">
        <v>5820776</v>
      </c>
      <c r="M109" s="54">
        <v>0</v>
      </c>
      <c r="N109" s="54">
        <v>0</v>
      </c>
      <c r="O109" s="54">
        <v>0</v>
      </c>
      <c r="P109" s="54">
        <v>5820776</v>
      </c>
      <c r="Q109" s="140">
        <f t="shared" si="8"/>
        <v>8764.9088992621582</v>
      </c>
      <c r="R109" s="56">
        <v>9673</v>
      </c>
      <c r="S109" s="108" t="s">
        <v>18</v>
      </c>
    </row>
    <row r="110" spans="1:21" s="19" customFormat="1" ht="18" customHeight="1">
      <c r="A110" s="58" t="s">
        <v>53</v>
      </c>
      <c r="B110" s="85" t="s">
        <v>280</v>
      </c>
      <c r="C110" s="84">
        <v>1962</v>
      </c>
      <c r="D110" s="84" t="s">
        <v>20</v>
      </c>
      <c r="E110" s="38" t="s">
        <v>19</v>
      </c>
      <c r="F110" s="58">
        <v>2</v>
      </c>
      <c r="G110" s="58">
        <v>2</v>
      </c>
      <c r="H110" s="107">
        <v>669.2</v>
      </c>
      <c r="I110" s="54">
        <v>583.5</v>
      </c>
      <c r="J110" s="54">
        <v>457.9</v>
      </c>
      <c r="K110" s="71">
        <v>22</v>
      </c>
      <c r="L110" s="54">
        <f>M110+N110+O110+P110</f>
        <v>5437566</v>
      </c>
      <c r="M110" s="54">
        <v>0</v>
      </c>
      <c r="N110" s="54">
        <v>0</v>
      </c>
      <c r="O110" s="54">
        <v>0</v>
      </c>
      <c r="P110" s="54">
        <v>5437566</v>
      </c>
      <c r="Q110" s="51">
        <f t="shared" si="8"/>
        <v>8125.4722056186483</v>
      </c>
      <c r="R110" s="56">
        <v>9673</v>
      </c>
      <c r="S110" s="108" t="s">
        <v>18</v>
      </c>
    </row>
    <row r="111" spans="1:21" s="19" customFormat="1" ht="18" customHeight="1">
      <c r="A111" s="58" t="s">
        <v>54</v>
      </c>
      <c r="B111" s="85" t="s">
        <v>393</v>
      </c>
      <c r="C111" s="58">
        <v>1965</v>
      </c>
      <c r="D111" s="84">
        <v>2015</v>
      </c>
      <c r="E111" s="49" t="s">
        <v>19</v>
      </c>
      <c r="F111" s="58">
        <v>4</v>
      </c>
      <c r="G111" s="58">
        <v>4</v>
      </c>
      <c r="H111" s="104">
        <v>2702</v>
      </c>
      <c r="I111" s="104">
        <v>2588.6</v>
      </c>
      <c r="J111" s="104">
        <v>2143.3000000000002</v>
      </c>
      <c r="K111" s="59">
        <v>106</v>
      </c>
      <c r="L111" s="54">
        <v>698415.34</v>
      </c>
      <c r="M111" s="54">
        <v>0</v>
      </c>
      <c r="N111" s="54">
        <v>0</v>
      </c>
      <c r="O111" s="54">
        <v>0</v>
      </c>
      <c r="P111" s="54">
        <v>698415.34</v>
      </c>
      <c r="Q111" s="51">
        <f t="shared" si="8"/>
        <v>258.48088082901552</v>
      </c>
      <c r="R111" s="56">
        <v>9673</v>
      </c>
      <c r="S111" s="108" t="s">
        <v>18</v>
      </c>
    </row>
    <row r="112" spans="1:21" s="31" customFormat="1">
      <c r="A112" s="161" t="s">
        <v>445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3"/>
    </row>
    <row r="113" spans="1:21" s="8" customFormat="1" ht="55.5" customHeight="1">
      <c r="A113" s="167" t="s">
        <v>379</v>
      </c>
      <c r="B113" s="168"/>
      <c r="C113" s="39" t="s">
        <v>23</v>
      </c>
      <c r="D113" s="39" t="s">
        <v>23</v>
      </c>
      <c r="E113" s="39" t="s">
        <v>23</v>
      </c>
      <c r="F113" s="39" t="s">
        <v>23</v>
      </c>
      <c r="G113" s="39" t="s">
        <v>23</v>
      </c>
      <c r="H113" s="40">
        <f>SUM(H114:H117)</f>
        <v>22273.5</v>
      </c>
      <c r="I113" s="40">
        <f>SUM(I114:I117)</f>
        <v>19336.400000000001</v>
      </c>
      <c r="J113" s="40">
        <f>SUM(J114:J117)</f>
        <v>18248.3</v>
      </c>
      <c r="K113" s="99">
        <f>SUM(K114:K117)</f>
        <v>725</v>
      </c>
      <c r="L113" s="73">
        <f>SUM(L114:L117)</f>
        <v>17300000</v>
      </c>
      <c r="M113" s="63">
        <v>0</v>
      </c>
      <c r="N113" s="63">
        <v>0</v>
      </c>
      <c r="O113" s="63">
        <v>0</v>
      </c>
      <c r="P113" s="73">
        <f>SUM(P114:P117)</f>
        <v>17300000</v>
      </c>
      <c r="Q113" s="45">
        <f>L113/H113</f>
        <v>776.707746874088</v>
      </c>
      <c r="R113" s="41" t="s">
        <v>23</v>
      </c>
      <c r="S113" s="41" t="s">
        <v>23</v>
      </c>
    </row>
    <row r="114" spans="1:21" s="8" customFormat="1" ht="21" customHeight="1">
      <c r="A114" s="109" t="s">
        <v>46</v>
      </c>
      <c r="B114" s="93" t="s">
        <v>426</v>
      </c>
      <c r="C114" s="58">
        <v>1984</v>
      </c>
      <c r="D114" s="49">
        <v>2015</v>
      </c>
      <c r="E114" s="58" t="s">
        <v>25</v>
      </c>
      <c r="F114" s="49">
        <v>5</v>
      </c>
      <c r="G114" s="49">
        <v>3</v>
      </c>
      <c r="H114" s="104">
        <v>3764.3</v>
      </c>
      <c r="I114" s="104">
        <v>3222.2</v>
      </c>
      <c r="J114" s="104">
        <v>3121.8</v>
      </c>
      <c r="K114" s="59">
        <v>128</v>
      </c>
      <c r="L114" s="94">
        <v>600000</v>
      </c>
      <c r="M114" s="54">
        <v>0</v>
      </c>
      <c r="N114" s="54">
        <v>0</v>
      </c>
      <c r="O114" s="54">
        <v>0</v>
      </c>
      <c r="P114" s="94">
        <v>600000</v>
      </c>
      <c r="Q114" s="55">
        <f>L114/H114</f>
        <v>159.39218446988815</v>
      </c>
      <c r="R114" s="56">
        <v>9673</v>
      </c>
      <c r="S114" s="108" t="s">
        <v>18</v>
      </c>
    </row>
    <row r="115" spans="1:21" ht="20.100000000000001" customHeight="1">
      <c r="A115" s="38" t="s">
        <v>21</v>
      </c>
      <c r="B115" s="93" t="s">
        <v>101</v>
      </c>
      <c r="C115" s="84">
        <v>1986</v>
      </c>
      <c r="D115" s="38" t="s">
        <v>20</v>
      </c>
      <c r="E115" s="58" t="s">
        <v>25</v>
      </c>
      <c r="F115" s="38">
        <v>5</v>
      </c>
      <c r="G115" s="38">
        <v>6</v>
      </c>
      <c r="H115" s="86">
        <v>7277.1</v>
      </c>
      <c r="I115" s="86">
        <v>6397.7</v>
      </c>
      <c r="J115" s="86">
        <v>6202</v>
      </c>
      <c r="K115" s="87">
        <v>233</v>
      </c>
      <c r="L115" s="94">
        <v>7200000</v>
      </c>
      <c r="M115" s="54">
        <v>0</v>
      </c>
      <c r="N115" s="54">
        <v>0</v>
      </c>
      <c r="O115" s="54">
        <v>0</v>
      </c>
      <c r="P115" s="54">
        <f>L115-M115-N115-O115</f>
        <v>7200000</v>
      </c>
      <c r="Q115" s="89">
        <f>L115/H115</f>
        <v>989.40512017149683</v>
      </c>
      <c r="R115" s="56">
        <v>9673</v>
      </c>
      <c r="S115" s="108" t="s">
        <v>18</v>
      </c>
    </row>
    <row r="116" spans="1:21" ht="20.100000000000001" customHeight="1">
      <c r="A116" s="38" t="s">
        <v>28</v>
      </c>
      <c r="B116" s="93" t="s">
        <v>102</v>
      </c>
      <c r="C116" s="84">
        <v>1993</v>
      </c>
      <c r="D116" s="38" t="s">
        <v>20</v>
      </c>
      <c r="E116" s="58" t="s">
        <v>25</v>
      </c>
      <c r="F116" s="38">
        <v>5</v>
      </c>
      <c r="G116" s="38">
        <v>4</v>
      </c>
      <c r="H116" s="110">
        <v>5137.6000000000004</v>
      </c>
      <c r="I116" s="110">
        <v>4363.8999999999996</v>
      </c>
      <c r="J116" s="110">
        <v>3952.9</v>
      </c>
      <c r="K116" s="87">
        <v>157</v>
      </c>
      <c r="L116" s="94">
        <v>3700000</v>
      </c>
      <c r="M116" s="54">
        <v>0</v>
      </c>
      <c r="N116" s="54">
        <v>0</v>
      </c>
      <c r="O116" s="54">
        <v>0</v>
      </c>
      <c r="P116" s="54">
        <f>L116-M116-N116-O116</f>
        <v>3700000</v>
      </c>
      <c r="Q116" s="89">
        <f>L116/H116</f>
        <v>720.18062908751165</v>
      </c>
      <c r="R116" s="56">
        <v>9673</v>
      </c>
      <c r="S116" s="108" t="s">
        <v>18</v>
      </c>
    </row>
    <row r="117" spans="1:21" ht="23.25" customHeight="1">
      <c r="A117" s="38" t="s">
        <v>47</v>
      </c>
      <c r="B117" s="93" t="s">
        <v>103</v>
      </c>
      <c r="C117" s="84">
        <v>1988</v>
      </c>
      <c r="D117" s="38" t="s">
        <v>20</v>
      </c>
      <c r="E117" s="58" t="s">
        <v>25</v>
      </c>
      <c r="F117" s="38">
        <v>5</v>
      </c>
      <c r="G117" s="111">
        <v>5</v>
      </c>
      <c r="H117" s="86">
        <v>6094.5</v>
      </c>
      <c r="I117" s="86">
        <v>5352.6</v>
      </c>
      <c r="J117" s="86">
        <v>4971.6000000000004</v>
      </c>
      <c r="K117" s="87">
        <v>207</v>
      </c>
      <c r="L117" s="94">
        <v>5800000</v>
      </c>
      <c r="M117" s="54">
        <v>0</v>
      </c>
      <c r="N117" s="54">
        <v>0</v>
      </c>
      <c r="O117" s="54">
        <v>0</v>
      </c>
      <c r="P117" s="54">
        <f>L117-M117-N117-O117</f>
        <v>5800000</v>
      </c>
      <c r="Q117" s="89">
        <f>L117/H117</f>
        <v>951.67774222659773</v>
      </c>
      <c r="R117" s="56">
        <v>9673</v>
      </c>
      <c r="S117" s="108" t="s">
        <v>18</v>
      </c>
    </row>
    <row r="118" spans="1:21" s="17" customFormat="1" ht="22.5" customHeight="1">
      <c r="A118" s="151" t="s">
        <v>446</v>
      </c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3"/>
      <c r="T118" s="9"/>
      <c r="U118" s="9"/>
    </row>
    <row r="119" spans="1:21" s="20" customFormat="1" ht="58.5" customHeight="1">
      <c r="A119" s="159" t="s">
        <v>238</v>
      </c>
      <c r="B119" s="160"/>
      <c r="C119" s="39" t="s">
        <v>23</v>
      </c>
      <c r="D119" s="39" t="s">
        <v>23</v>
      </c>
      <c r="E119" s="39" t="s">
        <v>23</v>
      </c>
      <c r="F119" s="39" t="s">
        <v>23</v>
      </c>
      <c r="G119" s="39" t="s">
        <v>23</v>
      </c>
      <c r="H119" s="98">
        <f>H120</f>
        <v>420</v>
      </c>
      <c r="I119" s="98">
        <f t="shared" ref="I119:P119" si="9">I120</f>
        <v>390</v>
      </c>
      <c r="J119" s="98">
        <f t="shared" si="9"/>
        <v>85.6</v>
      </c>
      <c r="K119" s="99">
        <f t="shared" si="9"/>
        <v>17</v>
      </c>
      <c r="L119" s="98">
        <f t="shared" si="9"/>
        <v>2336460</v>
      </c>
      <c r="M119" s="98">
        <f t="shared" si="9"/>
        <v>0</v>
      </c>
      <c r="N119" s="98">
        <f t="shared" si="9"/>
        <v>0</v>
      </c>
      <c r="O119" s="98">
        <f t="shared" si="9"/>
        <v>0</v>
      </c>
      <c r="P119" s="64">
        <f t="shared" si="9"/>
        <v>2336460</v>
      </c>
      <c r="Q119" s="131">
        <f>L119/H119</f>
        <v>5563</v>
      </c>
      <c r="R119" s="41" t="s">
        <v>23</v>
      </c>
      <c r="S119" s="41" t="s">
        <v>23</v>
      </c>
    </row>
    <row r="120" spans="1:21" s="8" customFormat="1" ht="22.5" customHeight="1">
      <c r="A120" s="105"/>
      <c r="B120" s="70" t="s">
        <v>281</v>
      </c>
      <c r="C120" s="84">
        <v>1965</v>
      </c>
      <c r="D120" s="58" t="s">
        <v>20</v>
      </c>
      <c r="E120" s="38" t="s">
        <v>19</v>
      </c>
      <c r="F120" s="38">
        <v>2</v>
      </c>
      <c r="G120" s="111">
        <v>2</v>
      </c>
      <c r="H120" s="86">
        <v>420</v>
      </c>
      <c r="I120" s="86">
        <v>390</v>
      </c>
      <c r="J120" s="86">
        <v>85.6</v>
      </c>
      <c r="K120" s="87">
        <v>17</v>
      </c>
      <c r="L120" s="107">
        <v>2336460</v>
      </c>
      <c r="M120" s="86">
        <v>0</v>
      </c>
      <c r="N120" s="86">
        <v>0</v>
      </c>
      <c r="O120" s="86">
        <v>0</v>
      </c>
      <c r="P120" s="107">
        <v>2336460</v>
      </c>
      <c r="Q120" s="139">
        <f>L120/H120</f>
        <v>5563</v>
      </c>
      <c r="R120" s="56">
        <v>9673</v>
      </c>
      <c r="S120" s="108" t="s">
        <v>18</v>
      </c>
    </row>
    <row r="121" spans="1:21" s="9" customFormat="1" ht="20.25" customHeight="1">
      <c r="A121" s="164" t="s">
        <v>447</v>
      </c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6"/>
    </row>
    <row r="122" spans="1:21" s="20" customFormat="1" ht="54" customHeight="1">
      <c r="A122" s="159" t="s">
        <v>245</v>
      </c>
      <c r="B122" s="160"/>
      <c r="C122" s="39" t="s">
        <v>23</v>
      </c>
      <c r="D122" s="39" t="s">
        <v>23</v>
      </c>
      <c r="E122" s="39" t="s">
        <v>23</v>
      </c>
      <c r="F122" s="39" t="s">
        <v>23</v>
      </c>
      <c r="G122" s="39" t="s">
        <v>23</v>
      </c>
      <c r="H122" s="98">
        <f t="shared" ref="H122:P122" si="10">H123+H124</f>
        <v>1038.8000000000002</v>
      </c>
      <c r="I122" s="98">
        <f t="shared" si="10"/>
        <v>931.90000000000009</v>
      </c>
      <c r="J122" s="98">
        <f t="shared" si="10"/>
        <v>747.09999999999991</v>
      </c>
      <c r="K122" s="99">
        <f t="shared" si="10"/>
        <v>35</v>
      </c>
      <c r="L122" s="64">
        <f t="shared" si="10"/>
        <v>2911440</v>
      </c>
      <c r="M122" s="63">
        <v>0</v>
      </c>
      <c r="N122" s="63">
        <v>0</v>
      </c>
      <c r="O122" s="63">
        <v>0</v>
      </c>
      <c r="P122" s="64">
        <f t="shared" si="10"/>
        <v>2911440</v>
      </c>
      <c r="Q122" s="131">
        <f>L122/H122</f>
        <v>2802.6954177897569</v>
      </c>
      <c r="R122" s="41" t="s">
        <v>23</v>
      </c>
      <c r="S122" s="41" t="s">
        <v>23</v>
      </c>
    </row>
    <row r="123" spans="1:21" ht="21" customHeight="1">
      <c r="A123" s="84" t="s">
        <v>46</v>
      </c>
      <c r="B123" s="93" t="s">
        <v>338</v>
      </c>
      <c r="C123" s="84">
        <v>1972</v>
      </c>
      <c r="D123" s="58" t="s">
        <v>20</v>
      </c>
      <c r="E123" s="38" t="s">
        <v>19</v>
      </c>
      <c r="F123" s="38">
        <v>2</v>
      </c>
      <c r="G123" s="38">
        <v>2</v>
      </c>
      <c r="H123" s="86">
        <v>311.10000000000002</v>
      </c>
      <c r="I123" s="86">
        <v>265.7</v>
      </c>
      <c r="J123" s="86">
        <v>131.30000000000001</v>
      </c>
      <c r="K123" s="87">
        <v>12</v>
      </c>
      <c r="L123" s="88">
        <v>1099310</v>
      </c>
      <c r="M123" s="54">
        <v>0</v>
      </c>
      <c r="N123" s="54">
        <v>0</v>
      </c>
      <c r="O123" s="54">
        <v>0</v>
      </c>
      <c r="P123" s="54">
        <f>L123-M123-N123-O123</f>
        <v>1099310</v>
      </c>
      <c r="Q123" s="139">
        <f>L123/H123</f>
        <v>3533.6226293796203</v>
      </c>
      <c r="R123" s="56">
        <v>9673</v>
      </c>
      <c r="S123" s="57" t="s">
        <v>18</v>
      </c>
    </row>
    <row r="124" spans="1:21" ht="21.75" customHeight="1">
      <c r="A124" s="38" t="s">
        <v>21</v>
      </c>
      <c r="B124" s="85" t="s">
        <v>339</v>
      </c>
      <c r="C124" s="84">
        <v>1975</v>
      </c>
      <c r="D124" s="58" t="s">
        <v>20</v>
      </c>
      <c r="E124" s="38" t="s">
        <v>19</v>
      </c>
      <c r="F124" s="38">
        <v>2</v>
      </c>
      <c r="G124" s="38">
        <v>2</v>
      </c>
      <c r="H124" s="86">
        <v>727.7</v>
      </c>
      <c r="I124" s="86">
        <v>666.2</v>
      </c>
      <c r="J124" s="86">
        <v>615.79999999999995</v>
      </c>
      <c r="K124" s="87">
        <v>23</v>
      </c>
      <c r="L124" s="88">
        <v>1812130</v>
      </c>
      <c r="M124" s="54">
        <v>0</v>
      </c>
      <c r="N124" s="54">
        <v>0</v>
      </c>
      <c r="O124" s="54">
        <v>0</v>
      </c>
      <c r="P124" s="54">
        <f>L124-M124-N124-O124</f>
        <v>1812130</v>
      </c>
      <c r="Q124" s="139">
        <f>L124/H124</f>
        <v>2490.2157482479042</v>
      </c>
      <c r="R124" s="56">
        <v>9673</v>
      </c>
      <c r="S124" s="57" t="s">
        <v>18</v>
      </c>
    </row>
    <row r="125" spans="1:21" s="17" customFormat="1" ht="21.75" customHeight="1">
      <c r="A125" s="151" t="s">
        <v>448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3"/>
      <c r="T125" s="9"/>
      <c r="U125" s="9"/>
    </row>
    <row r="126" spans="1:21" ht="54.75" customHeight="1">
      <c r="A126" s="159" t="s">
        <v>239</v>
      </c>
      <c r="B126" s="160"/>
      <c r="C126" s="62" t="s">
        <v>23</v>
      </c>
      <c r="D126" s="62" t="s">
        <v>23</v>
      </c>
      <c r="E126" s="62" t="s">
        <v>23</v>
      </c>
      <c r="F126" s="62" t="s">
        <v>23</v>
      </c>
      <c r="G126" s="62" t="s">
        <v>23</v>
      </c>
      <c r="H126" s="63">
        <f t="shared" ref="H126:P126" si="11">H127+H128</f>
        <v>1419.1</v>
      </c>
      <c r="I126" s="63">
        <f t="shared" si="11"/>
        <v>1030.9000000000001</v>
      </c>
      <c r="J126" s="63">
        <f t="shared" si="11"/>
        <v>788.4</v>
      </c>
      <c r="K126" s="112">
        <f t="shared" si="11"/>
        <v>59</v>
      </c>
      <c r="L126" s="63">
        <f t="shared" si="11"/>
        <v>7894452</v>
      </c>
      <c r="M126" s="63">
        <f t="shared" si="11"/>
        <v>0</v>
      </c>
      <c r="N126" s="63">
        <f t="shared" si="11"/>
        <v>0</v>
      </c>
      <c r="O126" s="63">
        <f t="shared" si="11"/>
        <v>0</v>
      </c>
      <c r="P126" s="63">
        <f t="shared" si="11"/>
        <v>7894452</v>
      </c>
      <c r="Q126" s="131">
        <f>L126/H126</f>
        <v>5562.9990839264328</v>
      </c>
      <c r="R126" s="41" t="s">
        <v>23</v>
      </c>
      <c r="S126" s="41" t="s">
        <v>23</v>
      </c>
    </row>
    <row r="127" spans="1:21" ht="21.75" customHeight="1">
      <c r="A127" s="65" t="s">
        <v>46</v>
      </c>
      <c r="B127" s="113" t="s">
        <v>341</v>
      </c>
      <c r="C127" s="49">
        <v>1973</v>
      </c>
      <c r="D127" s="58" t="s">
        <v>20</v>
      </c>
      <c r="E127" s="58" t="s">
        <v>19</v>
      </c>
      <c r="F127" s="58">
        <v>2</v>
      </c>
      <c r="G127" s="58">
        <v>2</v>
      </c>
      <c r="H127" s="54">
        <v>711</v>
      </c>
      <c r="I127" s="54">
        <v>573.9</v>
      </c>
      <c r="J127" s="54">
        <v>380.9</v>
      </c>
      <c r="K127" s="71">
        <v>30</v>
      </c>
      <c r="L127" s="75">
        <v>3955293</v>
      </c>
      <c r="M127" s="61">
        <v>0</v>
      </c>
      <c r="N127" s="61">
        <v>0</v>
      </c>
      <c r="O127" s="61">
        <v>0</v>
      </c>
      <c r="P127" s="75">
        <v>3955293</v>
      </c>
      <c r="Q127" s="51">
        <f>L127/H127</f>
        <v>5563</v>
      </c>
      <c r="R127" s="56">
        <v>9673</v>
      </c>
      <c r="S127" s="57" t="s">
        <v>18</v>
      </c>
    </row>
    <row r="128" spans="1:21" ht="21" customHeight="1">
      <c r="A128" s="58" t="s">
        <v>21</v>
      </c>
      <c r="B128" s="113" t="s">
        <v>340</v>
      </c>
      <c r="C128" s="49">
        <v>1975</v>
      </c>
      <c r="D128" s="58" t="s">
        <v>20</v>
      </c>
      <c r="E128" s="58" t="s">
        <v>19</v>
      </c>
      <c r="F128" s="58">
        <v>2</v>
      </c>
      <c r="G128" s="58">
        <v>2</v>
      </c>
      <c r="H128" s="54">
        <v>708.1</v>
      </c>
      <c r="I128" s="54">
        <v>457</v>
      </c>
      <c r="J128" s="54">
        <v>407.5</v>
      </c>
      <c r="K128" s="71">
        <v>29</v>
      </c>
      <c r="L128" s="75">
        <v>3939159</v>
      </c>
      <c r="M128" s="61">
        <v>0</v>
      </c>
      <c r="N128" s="61">
        <v>0</v>
      </c>
      <c r="O128" s="61">
        <v>0</v>
      </c>
      <c r="P128" s="75">
        <v>3939159</v>
      </c>
      <c r="Q128" s="51">
        <f>L128/H128</f>
        <v>5562.9981641011154</v>
      </c>
      <c r="R128" s="56">
        <v>9673</v>
      </c>
      <c r="S128" s="57" t="s">
        <v>18</v>
      </c>
    </row>
    <row r="129" spans="1:21" s="17" customFormat="1" ht="22.5" customHeight="1">
      <c r="A129" s="161" t="s">
        <v>449</v>
      </c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3"/>
      <c r="T129" s="9"/>
      <c r="U129" s="9"/>
    </row>
    <row r="130" spans="1:21" s="15" customFormat="1" ht="57" customHeight="1">
      <c r="A130" s="159" t="s">
        <v>240</v>
      </c>
      <c r="B130" s="160"/>
      <c r="C130" s="39" t="s">
        <v>23</v>
      </c>
      <c r="D130" s="39" t="s">
        <v>23</v>
      </c>
      <c r="E130" s="39" t="s">
        <v>23</v>
      </c>
      <c r="F130" s="39" t="s">
        <v>23</v>
      </c>
      <c r="G130" s="39" t="s">
        <v>23</v>
      </c>
      <c r="H130" s="42">
        <f>SUM(H131:H133)</f>
        <v>12531.3</v>
      </c>
      <c r="I130" s="42">
        <f>SUM(I131:I133)</f>
        <v>11254.8</v>
      </c>
      <c r="J130" s="42">
        <f>SUM(J131:J133)</f>
        <v>8946.2000000000007</v>
      </c>
      <c r="K130" s="112">
        <f>SUM(K131:K133)</f>
        <v>528</v>
      </c>
      <c r="L130" s="42">
        <f>SUM(L131:L133)</f>
        <v>17232707.690000001</v>
      </c>
      <c r="M130" s="42">
        <f>M131+M132</f>
        <v>0</v>
      </c>
      <c r="N130" s="42">
        <f>N131+N132</f>
        <v>0</v>
      </c>
      <c r="O130" s="42">
        <f>O131+O132</f>
        <v>0</v>
      </c>
      <c r="P130" s="44">
        <f>SUM(P131:P133)</f>
        <v>17232707.690000001</v>
      </c>
      <c r="Q130" s="141">
        <f>L130/H130</f>
        <v>1375.1731815533906</v>
      </c>
      <c r="R130" s="41" t="s">
        <v>23</v>
      </c>
      <c r="S130" s="41" t="s">
        <v>23</v>
      </c>
      <c r="T130" s="4"/>
    </row>
    <row r="131" spans="1:21" s="8" customFormat="1" ht="21.75" customHeight="1">
      <c r="A131" s="105" t="s">
        <v>46</v>
      </c>
      <c r="B131" s="70" t="s">
        <v>282</v>
      </c>
      <c r="C131" s="49">
        <v>1980</v>
      </c>
      <c r="D131" s="58" t="s">
        <v>20</v>
      </c>
      <c r="E131" s="58" t="s">
        <v>19</v>
      </c>
      <c r="F131" s="58">
        <v>5</v>
      </c>
      <c r="G131" s="58">
        <v>2</v>
      </c>
      <c r="H131" s="54">
        <v>3567.1</v>
      </c>
      <c r="I131" s="54">
        <v>3565.7</v>
      </c>
      <c r="J131" s="54">
        <v>2799.6</v>
      </c>
      <c r="K131" s="71">
        <v>145</v>
      </c>
      <c r="L131" s="114">
        <v>6607060</v>
      </c>
      <c r="M131" s="54">
        <v>0</v>
      </c>
      <c r="N131" s="110">
        <v>0</v>
      </c>
      <c r="O131" s="110">
        <v>0</v>
      </c>
      <c r="P131" s="114">
        <v>6607060</v>
      </c>
      <c r="Q131" s="51">
        <f>L131/H131</f>
        <v>1852.2216926915421</v>
      </c>
      <c r="R131" s="56">
        <v>9673</v>
      </c>
      <c r="S131" s="57" t="s">
        <v>18</v>
      </c>
    </row>
    <row r="132" spans="1:21" s="8" customFormat="1" ht="22.5" customHeight="1">
      <c r="A132" s="105" t="s">
        <v>21</v>
      </c>
      <c r="B132" s="70" t="s">
        <v>283</v>
      </c>
      <c r="C132" s="49">
        <v>1972</v>
      </c>
      <c r="D132" s="58" t="s">
        <v>20</v>
      </c>
      <c r="E132" s="58" t="s">
        <v>19</v>
      </c>
      <c r="F132" s="58">
        <v>5</v>
      </c>
      <c r="G132" s="58">
        <v>6</v>
      </c>
      <c r="H132" s="54">
        <v>4997.8999999999996</v>
      </c>
      <c r="I132" s="54">
        <v>4353.5</v>
      </c>
      <c r="J132" s="54">
        <v>4161.6000000000004</v>
      </c>
      <c r="K132" s="71">
        <v>205</v>
      </c>
      <c r="L132" s="114">
        <v>8375647.6900000004</v>
      </c>
      <c r="M132" s="110">
        <v>0</v>
      </c>
      <c r="N132" s="110">
        <v>0</v>
      </c>
      <c r="O132" s="110">
        <v>0</v>
      </c>
      <c r="P132" s="114">
        <v>8375647.6900000004</v>
      </c>
      <c r="Q132" s="51">
        <f>L132/H132</f>
        <v>1675.8333880229698</v>
      </c>
      <c r="R132" s="56">
        <v>9673</v>
      </c>
      <c r="S132" s="57" t="s">
        <v>18</v>
      </c>
    </row>
    <row r="133" spans="1:21" s="8" customFormat="1" ht="22.5" customHeight="1">
      <c r="A133" s="49" t="s">
        <v>28</v>
      </c>
      <c r="B133" s="70" t="s">
        <v>430</v>
      </c>
      <c r="C133" s="49">
        <v>1983</v>
      </c>
      <c r="D133" s="58">
        <v>2015</v>
      </c>
      <c r="E133" s="58" t="s">
        <v>19</v>
      </c>
      <c r="F133" s="58">
        <v>5</v>
      </c>
      <c r="G133" s="58">
        <v>2</v>
      </c>
      <c r="H133" s="54">
        <v>3966.3</v>
      </c>
      <c r="I133" s="54">
        <v>3335.6</v>
      </c>
      <c r="J133" s="54">
        <v>1985</v>
      </c>
      <c r="K133" s="71">
        <v>178</v>
      </c>
      <c r="L133" s="114">
        <v>2250000</v>
      </c>
      <c r="M133" s="110">
        <v>0</v>
      </c>
      <c r="N133" s="110">
        <v>0</v>
      </c>
      <c r="O133" s="110">
        <v>0</v>
      </c>
      <c r="P133" s="114">
        <v>2250000</v>
      </c>
      <c r="Q133" s="51">
        <f>L133/H133</f>
        <v>567.27932834127523</v>
      </c>
      <c r="R133" s="56">
        <v>9673</v>
      </c>
      <c r="S133" s="57" t="s">
        <v>18</v>
      </c>
    </row>
    <row r="134" spans="1:21" ht="24" customHeight="1">
      <c r="A134" s="164" t="s">
        <v>450</v>
      </c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6"/>
    </row>
    <row r="135" spans="1:21" ht="54.75" customHeight="1">
      <c r="A135" s="159" t="s">
        <v>244</v>
      </c>
      <c r="B135" s="160"/>
      <c r="C135" s="62" t="s">
        <v>23</v>
      </c>
      <c r="D135" s="62" t="s">
        <v>23</v>
      </c>
      <c r="E135" s="62" t="s">
        <v>23</v>
      </c>
      <c r="F135" s="62" t="s">
        <v>23</v>
      </c>
      <c r="G135" s="62" t="s">
        <v>23</v>
      </c>
      <c r="H135" s="63">
        <f>H136</f>
        <v>697.3</v>
      </c>
      <c r="I135" s="63">
        <f t="shared" ref="I135:P135" si="12">I136</f>
        <v>431.7</v>
      </c>
      <c r="J135" s="63">
        <f t="shared" si="12"/>
        <v>431.7</v>
      </c>
      <c r="K135" s="83">
        <f t="shared" si="12"/>
        <v>23</v>
      </c>
      <c r="L135" s="35">
        <v>4961130</v>
      </c>
      <c r="M135" s="63">
        <v>0</v>
      </c>
      <c r="N135" s="63">
        <v>0</v>
      </c>
      <c r="O135" s="63">
        <v>0</v>
      </c>
      <c r="P135" s="35">
        <f t="shared" si="12"/>
        <v>4961130</v>
      </c>
      <c r="Q135" s="131">
        <f>L135/H135</f>
        <v>7114.77126057651</v>
      </c>
      <c r="R135" s="41" t="s">
        <v>23</v>
      </c>
      <c r="S135" s="41" t="s">
        <v>23</v>
      </c>
    </row>
    <row r="136" spans="1:21" s="17" customFormat="1" ht="20.100000000000001" customHeight="1">
      <c r="A136" s="58"/>
      <c r="B136" s="80" t="s">
        <v>342</v>
      </c>
      <c r="C136" s="49">
        <v>1955</v>
      </c>
      <c r="D136" s="58" t="s">
        <v>20</v>
      </c>
      <c r="E136" s="58" t="s">
        <v>19</v>
      </c>
      <c r="F136" s="58">
        <v>2</v>
      </c>
      <c r="G136" s="58">
        <v>2</v>
      </c>
      <c r="H136" s="54">
        <v>697.3</v>
      </c>
      <c r="I136" s="54">
        <v>431.7</v>
      </c>
      <c r="J136" s="54">
        <v>431.7</v>
      </c>
      <c r="K136" s="71">
        <v>23</v>
      </c>
      <c r="L136" s="61">
        <v>4961130</v>
      </c>
      <c r="M136" s="54">
        <v>0</v>
      </c>
      <c r="N136" s="54">
        <v>0</v>
      </c>
      <c r="O136" s="54">
        <v>0</v>
      </c>
      <c r="P136" s="61">
        <f>L136-O136-N136-M136</f>
        <v>4961130</v>
      </c>
      <c r="Q136" s="51">
        <f>L136/H136</f>
        <v>7114.77126057651</v>
      </c>
      <c r="R136" s="56">
        <v>9673</v>
      </c>
      <c r="S136" s="57" t="s">
        <v>18</v>
      </c>
      <c r="T136" s="9"/>
      <c r="U136" s="9"/>
    </row>
    <row r="137" spans="1:21" ht="26.25" customHeight="1">
      <c r="A137" s="161" t="s">
        <v>451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3"/>
    </row>
    <row r="138" spans="1:21" ht="43.5" customHeight="1">
      <c r="A138" s="167" t="s">
        <v>241</v>
      </c>
      <c r="B138" s="168"/>
      <c r="C138" s="81" t="s">
        <v>23</v>
      </c>
      <c r="D138" s="81" t="s">
        <v>23</v>
      </c>
      <c r="E138" s="81" t="s">
        <v>23</v>
      </c>
      <c r="F138" s="81" t="s">
        <v>23</v>
      </c>
      <c r="G138" s="81" t="s">
        <v>23</v>
      </c>
      <c r="H138" s="40">
        <f>SUM(H139:H140)</f>
        <v>676</v>
      </c>
      <c r="I138" s="40">
        <f>SUM(I139:I140)</f>
        <v>533.70000000000005</v>
      </c>
      <c r="J138" s="40">
        <f>SUM(J139:J140)</f>
        <v>402</v>
      </c>
      <c r="K138" s="43">
        <f>SUM(K139:K140)</f>
        <v>31</v>
      </c>
      <c r="L138" s="73">
        <f>SUM(M139:P140)</f>
        <v>955967</v>
      </c>
      <c r="M138" s="63">
        <v>0</v>
      </c>
      <c r="N138" s="63">
        <v>0</v>
      </c>
      <c r="O138" s="63">
        <v>0</v>
      </c>
      <c r="P138" s="73">
        <f>SUM(P139:P140)</f>
        <v>955967</v>
      </c>
      <c r="Q138" s="131">
        <f>L138/H138</f>
        <v>1414.1523668639054</v>
      </c>
      <c r="R138" s="41" t="s">
        <v>23</v>
      </c>
      <c r="S138" s="41" t="s">
        <v>23</v>
      </c>
    </row>
    <row r="139" spans="1:21" ht="20.100000000000001" customHeight="1">
      <c r="A139" s="84" t="s">
        <v>46</v>
      </c>
      <c r="B139" s="93" t="s">
        <v>343</v>
      </c>
      <c r="C139" s="84">
        <v>1968</v>
      </c>
      <c r="D139" s="58" t="s">
        <v>20</v>
      </c>
      <c r="E139" s="38" t="s">
        <v>19</v>
      </c>
      <c r="F139" s="38">
        <v>2</v>
      </c>
      <c r="G139" s="38">
        <v>2</v>
      </c>
      <c r="H139" s="86">
        <v>253</v>
      </c>
      <c r="I139" s="86">
        <v>160.80000000000001</v>
      </c>
      <c r="J139" s="86">
        <v>119.5</v>
      </c>
      <c r="K139" s="87">
        <v>12</v>
      </c>
      <c r="L139" s="94">
        <v>292357</v>
      </c>
      <c r="M139" s="54">
        <v>0</v>
      </c>
      <c r="N139" s="54">
        <v>0</v>
      </c>
      <c r="O139" s="54">
        <v>0</v>
      </c>
      <c r="P139" s="61">
        <f>L139-O139-N139-M139</f>
        <v>292357</v>
      </c>
      <c r="Q139" s="139">
        <f>L139/H139</f>
        <v>1155.5612648221345</v>
      </c>
      <c r="R139" s="56">
        <v>9673</v>
      </c>
      <c r="S139" s="57" t="s">
        <v>18</v>
      </c>
    </row>
    <row r="140" spans="1:21" s="17" customFormat="1" ht="20.100000000000001" customHeight="1">
      <c r="A140" s="38" t="s">
        <v>21</v>
      </c>
      <c r="B140" s="93" t="s">
        <v>344</v>
      </c>
      <c r="C140" s="84">
        <v>1976</v>
      </c>
      <c r="D140" s="58" t="s">
        <v>20</v>
      </c>
      <c r="E140" s="38" t="s">
        <v>19</v>
      </c>
      <c r="F140" s="38">
        <v>2</v>
      </c>
      <c r="G140" s="38">
        <v>1</v>
      </c>
      <c r="H140" s="86">
        <v>423</v>
      </c>
      <c r="I140" s="86">
        <v>372.9</v>
      </c>
      <c r="J140" s="86">
        <v>282.5</v>
      </c>
      <c r="K140" s="87">
        <v>19</v>
      </c>
      <c r="L140" s="94">
        <v>663610</v>
      </c>
      <c r="M140" s="54">
        <v>0</v>
      </c>
      <c r="N140" s="54">
        <v>0</v>
      </c>
      <c r="O140" s="54">
        <v>0</v>
      </c>
      <c r="P140" s="61">
        <f>L140-O140-N140-M140</f>
        <v>663610</v>
      </c>
      <c r="Q140" s="139">
        <f>L140/H140</f>
        <v>1568.8179669030733</v>
      </c>
      <c r="R140" s="56">
        <v>9673</v>
      </c>
      <c r="S140" s="57" t="s">
        <v>18</v>
      </c>
      <c r="T140" s="9"/>
      <c r="U140" s="9"/>
    </row>
    <row r="141" spans="1:21" s="17" customFormat="1" ht="22.5" customHeight="1">
      <c r="A141" s="151" t="s">
        <v>452</v>
      </c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3"/>
      <c r="T141" s="9"/>
      <c r="U141" s="9"/>
    </row>
    <row r="142" spans="1:21" ht="55.5" customHeight="1">
      <c r="A142" s="154" t="s">
        <v>242</v>
      </c>
      <c r="B142" s="155"/>
      <c r="C142" s="39" t="s">
        <v>23</v>
      </c>
      <c r="D142" s="39" t="s">
        <v>23</v>
      </c>
      <c r="E142" s="39" t="s">
        <v>23</v>
      </c>
      <c r="F142" s="39" t="s">
        <v>23</v>
      </c>
      <c r="G142" s="39" t="s">
        <v>23</v>
      </c>
      <c r="H142" s="63">
        <f>SUM(H143:H144)</f>
        <v>10376.5</v>
      </c>
      <c r="I142" s="63">
        <f>SUM(I143:I144)</f>
        <v>6737.4</v>
      </c>
      <c r="J142" s="63">
        <f>SUM(J143:J144)</f>
        <v>4225.62</v>
      </c>
      <c r="K142" s="83">
        <f>SUM(K143:K144)</f>
        <v>316</v>
      </c>
      <c r="L142" s="35">
        <f>SUM(L143:L144)</f>
        <v>12476650</v>
      </c>
      <c r="M142" s="35">
        <f>SUM(M143:M143)</f>
        <v>0</v>
      </c>
      <c r="N142" s="35">
        <f>SUM(N143:N143)</f>
        <v>0</v>
      </c>
      <c r="O142" s="35">
        <f>SUM(O143:O143)</f>
        <v>0</v>
      </c>
      <c r="P142" s="35">
        <f>SUM(P143:P144)</f>
        <v>12476650</v>
      </c>
      <c r="Q142" s="131">
        <f>L142/H142</f>
        <v>1202.3948344817616</v>
      </c>
      <c r="R142" s="41" t="s">
        <v>23</v>
      </c>
      <c r="S142" s="41" t="s">
        <v>23</v>
      </c>
    </row>
    <row r="143" spans="1:21" s="17" customFormat="1" ht="32.25" customHeight="1">
      <c r="A143" s="49" t="s">
        <v>46</v>
      </c>
      <c r="B143" s="47" t="s">
        <v>487</v>
      </c>
      <c r="C143" s="49">
        <v>1984</v>
      </c>
      <c r="D143" s="58" t="s">
        <v>20</v>
      </c>
      <c r="E143" s="58" t="s">
        <v>19</v>
      </c>
      <c r="F143" s="59">
        <v>5</v>
      </c>
      <c r="G143" s="59">
        <v>1</v>
      </c>
      <c r="H143" s="54">
        <v>5940.8</v>
      </c>
      <c r="I143" s="54">
        <v>3638.1</v>
      </c>
      <c r="J143" s="54">
        <v>2690.02</v>
      </c>
      <c r="K143" s="60">
        <v>205</v>
      </c>
      <c r="L143" s="61">
        <f>SUM(M143:P143)</f>
        <v>11976650</v>
      </c>
      <c r="M143" s="61">
        <v>0</v>
      </c>
      <c r="N143" s="61">
        <v>0</v>
      </c>
      <c r="O143" s="61">
        <v>0</v>
      </c>
      <c r="P143" s="61">
        <v>11976650</v>
      </c>
      <c r="Q143" s="51">
        <f>L143/H143</f>
        <v>2015.9995286830056</v>
      </c>
      <c r="R143" s="56">
        <v>9673</v>
      </c>
      <c r="S143" s="57" t="s">
        <v>18</v>
      </c>
      <c r="T143" s="9"/>
      <c r="U143" s="9"/>
    </row>
    <row r="144" spans="1:21" s="17" customFormat="1" ht="32.25" customHeight="1">
      <c r="A144" s="49" t="s">
        <v>21</v>
      </c>
      <c r="B144" s="47" t="s">
        <v>438</v>
      </c>
      <c r="C144" s="49">
        <v>1986</v>
      </c>
      <c r="D144" s="58">
        <v>2015</v>
      </c>
      <c r="E144" s="58" t="s">
        <v>25</v>
      </c>
      <c r="F144" s="59">
        <v>5</v>
      </c>
      <c r="G144" s="59">
        <v>3</v>
      </c>
      <c r="H144" s="54">
        <v>4435.7</v>
      </c>
      <c r="I144" s="54">
        <v>3099.3</v>
      </c>
      <c r="J144" s="54">
        <v>1535.6</v>
      </c>
      <c r="K144" s="60">
        <v>111</v>
      </c>
      <c r="L144" s="61">
        <v>500000</v>
      </c>
      <c r="M144" s="61">
        <v>0</v>
      </c>
      <c r="N144" s="61">
        <v>0</v>
      </c>
      <c r="O144" s="61">
        <v>0</v>
      </c>
      <c r="P144" s="61">
        <v>500000</v>
      </c>
      <c r="Q144" s="51">
        <f>L144/H144</f>
        <v>112.72178010235137</v>
      </c>
      <c r="R144" s="56">
        <v>9673</v>
      </c>
      <c r="S144" s="57" t="s">
        <v>18</v>
      </c>
      <c r="T144" s="9"/>
      <c r="U144" s="9"/>
    </row>
    <row r="145" spans="1:21" s="8" customFormat="1" ht="21" customHeight="1">
      <c r="A145" s="171" t="s">
        <v>453</v>
      </c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3"/>
      <c r="T145" s="5"/>
    </row>
    <row r="146" spans="1:21" s="8" customFormat="1" ht="56.25" customHeight="1">
      <c r="A146" s="167" t="s">
        <v>243</v>
      </c>
      <c r="B146" s="168"/>
      <c r="C146" s="81" t="s">
        <v>23</v>
      </c>
      <c r="D146" s="81" t="s">
        <v>23</v>
      </c>
      <c r="E146" s="81" t="s">
        <v>23</v>
      </c>
      <c r="F146" s="81" t="s">
        <v>23</v>
      </c>
      <c r="G146" s="81" t="s">
        <v>23</v>
      </c>
      <c r="H146" s="40">
        <f t="shared" ref="H146:P146" si="13">SUM(H147:H151)</f>
        <v>3240.5</v>
      </c>
      <c r="I146" s="40">
        <f t="shared" si="13"/>
        <v>2945.0999999999995</v>
      </c>
      <c r="J146" s="40">
        <f t="shared" si="13"/>
        <v>2186.3000000000002</v>
      </c>
      <c r="K146" s="83">
        <f t="shared" si="13"/>
        <v>190</v>
      </c>
      <c r="L146" s="40">
        <f t="shared" si="13"/>
        <v>12656841.220000001</v>
      </c>
      <c r="M146" s="35">
        <v>0</v>
      </c>
      <c r="N146" s="35">
        <v>0</v>
      </c>
      <c r="O146" s="35">
        <v>0</v>
      </c>
      <c r="P146" s="73">
        <f t="shared" si="13"/>
        <v>12656841.220000001</v>
      </c>
      <c r="Q146" s="131">
        <f t="shared" ref="Q146:Q151" si="14">L146/H146</f>
        <v>3905.8297238080545</v>
      </c>
      <c r="R146" s="41" t="s">
        <v>23</v>
      </c>
      <c r="S146" s="41" t="s">
        <v>23</v>
      </c>
    </row>
    <row r="147" spans="1:21" s="8" customFormat="1" ht="20.100000000000001" customHeight="1">
      <c r="A147" s="84" t="s">
        <v>46</v>
      </c>
      <c r="B147" s="85" t="s">
        <v>284</v>
      </c>
      <c r="C147" s="84">
        <v>1970</v>
      </c>
      <c r="D147" s="38" t="s">
        <v>20</v>
      </c>
      <c r="E147" s="38" t="s">
        <v>19</v>
      </c>
      <c r="F147" s="38">
        <v>2</v>
      </c>
      <c r="G147" s="38">
        <v>1</v>
      </c>
      <c r="H147" s="86">
        <v>373.5</v>
      </c>
      <c r="I147" s="86">
        <v>343.9</v>
      </c>
      <c r="J147" s="86">
        <v>262.2</v>
      </c>
      <c r="K147" s="87">
        <v>21</v>
      </c>
      <c r="L147" s="86">
        <v>2858168.17</v>
      </c>
      <c r="M147" s="61">
        <v>0</v>
      </c>
      <c r="N147" s="61">
        <v>0</v>
      </c>
      <c r="O147" s="61">
        <v>0</v>
      </c>
      <c r="P147" s="94">
        <f>L147-M147-N147-O147</f>
        <v>2858168.17</v>
      </c>
      <c r="Q147" s="139">
        <f t="shared" si="14"/>
        <v>7652.3913520749666</v>
      </c>
      <c r="R147" s="56">
        <v>9673</v>
      </c>
      <c r="S147" s="108" t="s">
        <v>18</v>
      </c>
    </row>
    <row r="148" spans="1:21" s="8" customFormat="1" ht="20.100000000000001" customHeight="1">
      <c r="A148" s="115" t="s">
        <v>21</v>
      </c>
      <c r="B148" s="116" t="s">
        <v>285</v>
      </c>
      <c r="C148" s="84">
        <v>1969</v>
      </c>
      <c r="D148" s="38" t="s">
        <v>20</v>
      </c>
      <c r="E148" s="38" t="s">
        <v>19</v>
      </c>
      <c r="F148" s="38">
        <v>2</v>
      </c>
      <c r="G148" s="38">
        <v>2</v>
      </c>
      <c r="H148" s="86">
        <v>804.6</v>
      </c>
      <c r="I148" s="86">
        <v>744.8</v>
      </c>
      <c r="J148" s="86">
        <v>441.2</v>
      </c>
      <c r="K148" s="87">
        <v>32</v>
      </c>
      <c r="L148" s="107">
        <v>3115180.06</v>
      </c>
      <c r="M148" s="61">
        <v>0</v>
      </c>
      <c r="N148" s="61">
        <v>0</v>
      </c>
      <c r="O148" s="61">
        <v>0</v>
      </c>
      <c r="P148" s="94">
        <f>L148-M148-N148-O148</f>
        <v>3115180.06</v>
      </c>
      <c r="Q148" s="139">
        <f t="shared" si="14"/>
        <v>3871.7127268207805</v>
      </c>
      <c r="R148" s="56">
        <v>9673</v>
      </c>
      <c r="S148" s="108" t="s">
        <v>18</v>
      </c>
    </row>
    <row r="149" spans="1:21" s="8" customFormat="1" ht="20.100000000000001" customHeight="1">
      <c r="A149" s="84" t="s">
        <v>28</v>
      </c>
      <c r="B149" s="85" t="s">
        <v>286</v>
      </c>
      <c r="C149" s="84">
        <v>1969</v>
      </c>
      <c r="D149" s="38" t="s">
        <v>20</v>
      </c>
      <c r="E149" s="38" t="s">
        <v>19</v>
      </c>
      <c r="F149" s="38">
        <v>2</v>
      </c>
      <c r="G149" s="38">
        <v>2</v>
      </c>
      <c r="H149" s="86">
        <v>774</v>
      </c>
      <c r="I149" s="86">
        <v>719.2</v>
      </c>
      <c r="J149" s="86">
        <v>601.1</v>
      </c>
      <c r="K149" s="87">
        <v>40</v>
      </c>
      <c r="L149" s="107">
        <v>2585643.5</v>
      </c>
      <c r="M149" s="61">
        <v>0</v>
      </c>
      <c r="N149" s="61">
        <v>0</v>
      </c>
      <c r="O149" s="61">
        <v>0</v>
      </c>
      <c r="P149" s="94">
        <f>L149-M149-N149-O149</f>
        <v>2585643.5</v>
      </c>
      <c r="Q149" s="139">
        <f t="shared" si="14"/>
        <v>3340.6246770025841</v>
      </c>
      <c r="R149" s="56">
        <v>9673</v>
      </c>
      <c r="S149" s="108" t="s">
        <v>18</v>
      </c>
    </row>
    <row r="150" spans="1:21" s="8" customFormat="1" ht="20.100000000000001" customHeight="1">
      <c r="A150" s="84" t="s">
        <v>47</v>
      </c>
      <c r="B150" s="85" t="s">
        <v>287</v>
      </c>
      <c r="C150" s="84">
        <v>1969</v>
      </c>
      <c r="D150" s="38" t="s">
        <v>20</v>
      </c>
      <c r="E150" s="38" t="s">
        <v>19</v>
      </c>
      <c r="F150" s="38">
        <v>2</v>
      </c>
      <c r="G150" s="38">
        <v>2</v>
      </c>
      <c r="H150" s="86">
        <v>718</v>
      </c>
      <c r="I150" s="86">
        <v>606.9</v>
      </c>
      <c r="J150" s="86">
        <v>381.8</v>
      </c>
      <c r="K150" s="87">
        <v>52</v>
      </c>
      <c r="L150" s="107">
        <v>2222008.44</v>
      </c>
      <c r="M150" s="61">
        <v>0</v>
      </c>
      <c r="N150" s="61">
        <v>0</v>
      </c>
      <c r="O150" s="61">
        <v>0</v>
      </c>
      <c r="P150" s="94">
        <f>L150-M150-N150-O150</f>
        <v>2222008.44</v>
      </c>
      <c r="Q150" s="139">
        <f t="shared" si="14"/>
        <v>3094.7192757660168</v>
      </c>
      <c r="R150" s="56">
        <v>9673</v>
      </c>
      <c r="S150" s="108" t="s">
        <v>18</v>
      </c>
    </row>
    <row r="151" spans="1:21" s="9" customFormat="1" ht="20.100000000000001" customHeight="1">
      <c r="A151" s="84" t="s">
        <v>48</v>
      </c>
      <c r="B151" s="85" t="s">
        <v>288</v>
      </c>
      <c r="C151" s="84">
        <v>1972</v>
      </c>
      <c r="D151" s="38" t="s">
        <v>20</v>
      </c>
      <c r="E151" s="38" t="s">
        <v>19</v>
      </c>
      <c r="F151" s="38">
        <v>2</v>
      </c>
      <c r="G151" s="38">
        <v>2</v>
      </c>
      <c r="H151" s="86">
        <v>570.4</v>
      </c>
      <c r="I151" s="86">
        <v>530.29999999999995</v>
      </c>
      <c r="J151" s="86">
        <v>500</v>
      </c>
      <c r="K151" s="87">
        <v>45</v>
      </c>
      <c r="L151" s="107">
        <v>1875841.05</v>
      </c>
      <c r="M151" s="61">
        <v>0</v>
      </c>
      <c r="N151" s="61">
        <v>0</v>
      </c>
      <c r="O151" s="61">
        <v>0</v>
      </c>
      <c r="P151" s="94">
        <f>L151-M151-N151-O151</f>
        <v>1875841.05</v>
      </c>
      <c r="Q151" s="139">
        <f t="shared" si="14"/>
        <v>3288.6413920056102</v>
      </c>
      <c r="R151" s="56">
        <v>9673</v>
      </c>
      <c r="S151" s="108" t="s">
        <v>18</v>
      </c>
    </row>
    <row r="152" spans="1:21" s="9" customFormat="1" ht="24.75" customHeight="1">
      <c r="A152" s="181" t="s">
        <v>454</v>
      </c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3"/>
    </row>
    <row r="153" spans="1:21" ht="44.25" customHeight="1">
      <c r="A153" s="159" t="s">
        <v>246</v>
      </c>
      <c r="B153" s="160"/>
      <c r="C153" s="138" t="s">
        <v>23</v>
      </c>
      <c r="D153" s="138" t="s">
        <v>23</v>
      </c>
      <c r="E153" s="138" t="s">
        <v>23</v>
      </c>
      <c r="F153" s="138" t="s">
        <v>23</v>
      </c>
      <c r="G153" s="138" t="s">
        <v>23</v>
      </c>
      <c r="H153" s="63">
        <f>H154</f>
        <v>3808.9</v>
      </c>
      <c r="I153" s="63">
        <f t="shared" ref="I153:P153" si="15">I154</f>
        <v>3134.9</v>
      </c>
      <c r="J153" s="63">
        <f t="shared" si="15"/>
        <v>2434.1</v>
      </c>
      <c r="K153" s="83">
        <f t="shared" si="15"/>
        <v>156</v>
      </c>
      <c r="L153" s="35">
        <f t="shared" si="15"/>
        <v>6910156.0899999999</v>
      </c>
      <c r="M153" s="35">
        <f t="shared" si="15"/>
        <v>0</v>
      </c>
      <c r="N153" s="35">
        <f t="shared" si="15"/>
        <v>0</v>
      </c>
      <c r="O153" s="35">
        <f t="shared" si="15"/>
        <v>0</v>
      </c>
      <c r="P153" s="35">
        <f t="shared" si="15"/>
        <v>6910156.0899999999</v>
      </c>
      <c r="Q153" s="131">
        <f>L153/H153</f>
        <v>1814.2130510121031</v>
      </c>
      <c r="R153" s="41" t="s">
        <v>23</v>
      </c>
      <c r="S153" s="41" t="s">
        <v>23</v>
      </c>
    </row>
    <row r="154" spans="1:21" s="17" customFormat="1" ht="20.100000000000001" customHeight="1">
      <c r="A154" s="65"/>
      <c r="B154" s="93" t="s">
        <v>104</v>
      </c>
      <c r="C154" s="49">
        <v>1973</v>
      </c>
      <c r="D154" s="58" t="s">
        <v>20</v>
      </c>
      <c r="E154" s="49" t="s">
        <v>27</v>
      </c>
      <c r="F154" s="58">
        <v>5</v>
      </c>
      <c r="G154" s="58">
        <v>5</v>
      </c>
      <c r="H154" s="54">
        <v>3808.9</v>
      </c>
      <c r="I154" s="54">
        <v>3134.9</v>
      </c>
      <c r="J154" s="54">
        <v>2434.1</v>
      </c>
      <c r="K154" s="71">
        <v>156</v>
      </c>
      <c r="L154" s="75">
        <v>6910156.0899999999</v>
      </c>
      <c r="M154" s="61">
        <v>0</v>
      </c>
      <c r="N154" s="61">
        <v>0</v>
      </c>
      <c r="O154" s="61">
        <v>0</v>
      </c>
      <c r="P154" s="75">
        <v>6910156.0899999999</v>
      </c>
      <c r="Q154" s="51">
        <f>L154/H154</f>
        <v>1814.2130510121031</v>
      </c>
      <c r="R154" s="56">
        <v>9673</v>
      </c>
      <c r="S154" s="57" t="s">
        <v>18</v>
      </c>
      <c r="T154" s="9"/>
      <c r="U154" s="9"/>
    </row>
    <row r="155" spans="1:21" ht="27" customHeight="1">
      <c r="A155" s="156" t="s">
        <v>512</v>
      </c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8"/>
    </row>
    <row r="156" spans="1:21" ht="53.25" customHeight="1">
      <c r="A156" s="159" t="s">
        <v>513</v>
      </c>
      <c r="B156" s="160"/>
      <c r="C156" s="62" t="s">
        <v>23</v>
      </c>
      <c r="D156" s="62" t="s">
        <v>23</v>
      </c>
      <c r="E156" s="62" t="s">
        <v>23</v>
      </c>
      <c r="F156" s="62" t="s">
        <v>23</v>
      </c>
      <c r="G156" s="62" t="s">
        <v>23</v>
      </c>
      <c r="H156" s="63">
        <f>SUM(H157:H159)</f>
        <v>1762.4</v>
      </c>
      <c r="I156" s="63">
        <f>SUM(I157:I159)</f>
        <v>1343.2</v>
      </c>
      <c r="J156" s="63">
        <f>SUM(J157:J159)</f>
        <v>1179.5</v>
      </c>
      <c r="K156" s="117">
        <f>SUM(K157:K159)</f>
        <v>81</v>
      </c>
      <c r="L156" s="35">
        <f>L157+L158+L159</f>
        <v>9467053</v>
      </c>
      <c r="M156" s="35">
        <f>M157+M158+M159</f>
        <v>0</v>
      </c>
      <c r="N156" s="35">
        <f>N157+N158+N159</f>
        <v>0</v>
      </c>
      <c r="O156" s="35">
        <f>O157+O158+O159</f>
        <v>0</v>
      </c>
      <c r="P156" s="35">
        <f>P157+P158+P159</f>
        <v>9467053</v>
      </c>
      <c r="Q156" s="131">
        <f>L156/H156</f>
        <v>5371.6823649568769</v>
      </c>
      <c r="R156" s="41" t="s">
        <v>23</v>
      </c>
      <c r="S156" s="41" t="s">
        <v>23</v>
      </c>
    </row>
    <row r="157" spans="1:21" ht="31.5" customHeight="1">
      <c r="A157" s="65" t="s">
        <v>46</v>
      </c>
      <c r="B157" s="70" t="s">
        <v>488</v>
      </c>
      <c r="C157" s="49">
        <v>1971</v>
      </c>
      <c r="D157" s="58" t="s">
        <v>20</v>
      </c>
      <c r="E157" s="58" t="s">
        <v>19</v>
      </c>
      <c r="F157" s="58">
        <v>2</v>
      </c>
      <c r="G157" s="58">
        <v>2</v>
      </c>
      <c r="H157" s="54">
        <v>468.5</v>
      </c>
      <c r="I157" s="54">
        <v>368.5</v>
      </c>
      <c r="J157" s="54">
        <v>327.10000000000002</v>
      </c>
      <c r="K157" s="71">
        <v>8</v>
      </c>
      <c r="L157" s="75">
        <v>2646959</v>
      </c>
      <c r="M157" s="61">
        <v>0</v>
      </c>
      <c r="N157" s="61">
        <v>0</v>
      </c>
      <c r="O157" s="61">
        <v>0</v>
      </c>
      <c r="P157" s="61">
        <v>2646959</v>
      </c>
      <c r="Q157" s="51">
        <f>L157/H157</f>
        <v>5649.8591248665953</v>
      </c>
      <c r="R157" s="56">
        <v>9673</v>
      </c>
      <c r="S157" s="57" t="s">
        <v>18</v>
      </c>
    </row>
    <row r="158" spans="1:21" ht="20.100000000000001" customHeight="1">
      <c r="A158" s="58" t="s">
        <v>21</v>
      </c>
      <c r="B158" s="113" t="s">
        <v>345</v>
      </c>
      <c r="C158" s="49">
        <v>1954</v>
      </c>
      <c r="D158" s="58" t="s">
        <v>20</v>
      </c>
      <c r="E158" s="58" t="s">
        <v>19</v>
      </c>
      <c r="F158" s="58">
        <v>2</v>
      </c>
      <c r="G158" s="58">
        <v>2</v>
      </c>
      <c r="H158" s="54">
        <v>488.6</v>
      </c>
      <c r="I158" s="54">
        <v>468.6</v>
      </c>
      <c r="J158" s="54">
        <v>388.6</v>
      </c>
      <c r="K158" s="71">
        <v>14</v>
      </c>
      <c r="L158" s="75">
        <v>2740049</v>
      </c>
      <c r="M158" s="61">
        <v>0</v>
      </c>
      <c r="N158" s="61">
        <v>0</v>
      </c>
      <c r="O158" s="61">
        <v>0</v>
      </c>
      <c r="P158" s="61">
        <v>2740049</v>
      </c>
      <c r="Q158" s="51">
        <f>L158/H158</f>
        <v>5607.9594760540313</v>
      </c>
      <c r="R158" s="56">
        <v>9673</v>
      </c>
      <c r="S158" s="57" t="s">
        <v>18</v>
      </c>
    </row>
    <row r="159" spans="1:21" s="17" customFormat="1" ht="20.100000000000001" customHeight="1">
      <c r="A159" s="58" t="s">
        <v>28</v>
      </c>
      <c r="B159" s="113" t="s">
        <v>289</v>
      </c>
      <c r="C159" s="49">
        <v>1966</v>
      </c>
      <c r="D159" s="58" t="s">
        <v>20</v>
      </c>
      <c r="E159" s="58" t="s">
        <v>19</v>
      </c>
      <c r="F159" s="58">
        <v>2</v>
      </c>
      <c r="G159" s="58">
        <v>2</v>
      </c>
      <c r="H159" s="54">
        <v>805.3</v>
      </c>
      <c r="I159" s="54">
        <v>506.1</v>
      </c>
      <c r="J159" s="54">
        <v>463.8</v>
      </c>
      <c r="K159" s="71">
        <v>59</v>
      </c>
      <c r="L159" s="75">
        <v>4080045</v>
      </c>
      <c r="M159" s="61">
        <v>0</v>
      </c>
      <c r="N159" s="61">
        <v>0</v>
      </c>
      <c r="O159" s="61">
        <v>0</v>
      </c>
      <c r="P159" s="61">
        <v>4080045</v>
      </c>
      <c r="Q159" s="51">
        <f>L159/H159</f>
        <v>5066.4907487892715</v>
      </c>
      <c r="R159" s="56">
        <v>9673</v>
      </c>
      <c r="S159" s="57" t="s">
        <v>18</v>
      </c>
      <c r="T159" s="9"/>
      <c r="U159" s="9"/>
    </row>
    <row r="160" spans="1:21" s="8" customFormat="1" ht="29.25" customHeight="1">
      <c r="A160" s="161" t="s">
        <v>455</v>
      </c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3"/>
    </row>
    <row r="161" spans="1:21" s="8" customFormat="1" ht="48" customHeight="1">
      <c r="A161" s="159" t="s">
        <v>386</v>
      </c>
      <c r="B161" s="160"/>
      <c r="C161" s="39" t="s">
        <v>23</v>
      </c>
      <c r="D161" s="39" t="s">
        <v>23</v>
      </c>
      <c r="E161" s="39" t="s">
        <v>23</v>
      </c>
      <c r="F161" s="39" t="s">
        <v>23</v>
      </c>
      <c r="G161" s="39" t="s">
        <v>23</v>
      </c>
      <c r="H161" s="63">
        <v>406.3</v>
      </c>
      <c r="I161" s="63">
        <v>369.3</v>
      </c>
      <c r="J161" s="63">
        <v>219</v>
      </c>
      <c r="K161" s="117">
        <v>25</v>
      </c>
      <c r="L161" s="44">
        <v>1170148.6000000001</v>
      </c>
      <c r="M161" s="35">
        <v>0</v>
      </c>
      <c r="N161" s="35">
        <v>0</v>
      </c>
      <c r="O161" s="35">
        <v>0</v>
      </c>
      <c r="P161" s="35">
        <v>1170148.6000000001</v>
      </c>
      <c r="Q161" s="131">
        <f>L161/H161</f>
        <v>2880.0113216834852</v>
      </c>
      <c r="R161" s="41" t="s">
        <v>23</v>
      </c>
      <c r="S161" s="41" t="s">
        <v>23</v>
      </c>
    </row>
    <row r="162" spans="1:21" s="9" customFormat="1" ht="21" customHeight="1">
      <c r="A162" s="79"/>
      <c r="B162" s="93" t="s">
        <v>290</v>
      </c>
      <c r="C162" s="118">
        <v>1986</v>
      </c>
      <c r="D162" s="58" t="s">
        <v>20</v>
      </c>
      <c r="E162" s="58" t="s">
        <v>19</v>
      </c>
      <c r="F162" s="59">
        <v>2</v>
      </c>
      <c r="G162" s="59">
        <v>1</v>
      </c>
      <c r="H162" s="54">
        <v>406.3</v>
      </c>
      <c r="I162" s="54">
        <v>369.3</v>
      </c>
      <c r="J162" s="54">
        <v>219</v>
      </c>
      <c r="K162" s="71">
        <v>25</v>
      </c>
      <c r="L162" s="75">
        <v>1170148.6000000001</v>
      </c>
      <c r="M162" s="61">
        <v>0</v>
      </c>
      <c r="N162" s="61">
        <v>0</v>
      </c>
      <c r="O162" s="61">
        <v>0</v>
      </c>
      <c r="P162" s="61">
        <v>1170148.6000000001</v>
      </c>
      <c r="Q162" s="51">
        <f>L162/H162</f>
        <v>2880.0113216834852</v>
      </c>
      <c r="R162" s="56">
        <v>9673</v>
      </c>
      <c r="S162" s="57" t="s">
        <v>18</v>
      </c>
    </row>
    <row r="163" spans="1:21" s="20" customFormat="1" ht="27.75" customHeight="1">
      <c r="A163" s="161" t="s">
        <v>456</v>
      </c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3"/>
    </row>
    <row r="164" spans="1:21" s="8" customFormat="1" ht="54" customHeight="1">
      <c r="A164" s="167" t="s">
        <v>247</v>
      </c>
      <c r="B164" s="168"/>
      <c r="C164" s="39" t="s">
        <v>23</v>
      </c>
      <c r="D164" s="39" t="s">
        <v>23</v>
      </c>
      <c r="E164" s="39" t="s">
        <v>23</v>
      </c>
      <c r="F164" s="39" t="s">
        <v>23</v>
      </c>
      <c r="G164" s="39" t="s">
        <v>23</v>
      </c>
      <c r="H164" s="98">
        <f t="shared" ref="H164:P164" si="16">SUM(H165:H166)</f>
        <v>1665.1100000000001</v>
      </c>
      <c r="I164" s="98">
        <f t="shared" si="16"/>
        <v>1053.44</v>
      </c>
      <c r="J164" s="98">
        <f t="shared" si="16"/>
        <v>1053.44</v>
      </c>
      <c r="K164" s="99">
        <f t="shared" si="16"/>
        <v>46</v>
      </c>
      <c r="L164" s="64">
        <f t="shared" si="16"/>
        <v>3621219</v>
      </c>
      <c r="M164" s="64">
        <f t="shared" si="16"/>
        <v>0</v>
      </c>
      <c r="N164" s="64">
        <f t="shared" si="16"/>
        <v>0</v>
      </c>
      <c r="O164" s="64">
        <f t="shared" si="16"/>
        <v>0</v>
      </c>
      <c r="P164" s="64">
        <f t="shared" si="16"/>
        <v>3621219</v>
      </c>
      <c r="Q164" s="131">
        <f>L164/H164</f>
        <v>2174.7626282948272</v>
      </c>
      <c r="R164" s="41" t="s">
        <v>23</v>
      </c>
      <c r="S164" s="41" t="s">
        <v>23</v>
      </c>
    </row>
    <row r="165" spans="1:21" s="8" customFormat="1" ht="21.75" customHeight="1">
      <c r="A165" s="84" t="s">
        <v>46</v>
      </c>
      <c r="B165" s="93" t="s">
        <v>346</v>
      </c>
      <c r="C165" s="84">
        <v>1980</v>
      </c>
      <c r="D165" s="58" t="s">
        <v>20</v>
      </c>
      <c r="E165" s="58" t="s">
        <v>19</v>
      </c>
      <c r="F165" s="38">
        <v>2</v>
      </c>
      <c r="G165" s="38">
        <v>1</v>
      </c>
      <c r="H165" s="86">
        <v>391.11</v>
      </c>
      <c r="I165" s="86">
        <v>280.33999999999997</v>
      </c>
      <c r="J165" s="86">
        <v>280.33999999999997</v>
      </c>
      <c r="K165" s="87">
        <v>8</v>
      </c>
      <c r="L165" s="88">
        <v>1968498</v>
      </c>
      <c r="M165" s="94">
        <v>0</v>
      </c>
      <c r="N165" s="94">
        <v>0</v>
      </c>
      <c r="O165" s="94">
        <v>0</v>
      </c>
      <c r="P165" s="88">
        <v>1968498</v>
      </c>
      <c r="Q165" s="139">
        <f>L165/H165</f>
        <v>5033.1057758686811</v>
      </c>
      <c r="R165" s="56">
        <v>9673</v>
      </c>
      <c r="S165" s="108" t="s">
        <v>18</v>
      </c>
    </row>
    <row r="166" spans="1:21" s="9" customFormat="1" ht="20.25" customHeight="1">
      <c r="A166" s="38" t="s">
        <v>21</v>
      </c>
      <c r="B166" s="119" t="s">
        <v>380</v>
      </c>
      <c r="C166" s="84">
        <v>1979</v>
      </c>
      <c r="D166" s="58" t="s">
        <v>20</v>
      </c>
      <c r="E166" s="84" t="s">
        <v>25</v>
      </c>
      <c r="F166" s="38">
        <v>2</v>
      </c>
      <c r="G166" s="38">
        <v>3</v>
      </c>
      <c r="H166" s="86">
        <v>1274</v>
      </c>
      <c r="I166" s="86">
        <v>773.1</v>
      </c>
      <c r="J166" s="86">
        <v>773.1</v>
      </c>
      <c r="K166" s="87">
        <v>38</v>
      </c>
      <c r="L166" s="88">
        <v>1652721</v>
      </c>
      <c r="M166" s="94">
        <v>0</v>
      </c>
      <c r="N166" s="94">
        <v>0</v>
      </c>
      <c r="O166" s="94">
        <v>0</v>
      </c>
      <c r="P166" s="88">
        <v>1652721</v>
      </c>
      <c r="Q166" s="139">
        <f>L166/H166</f>
        <v>1297.2692307692307</v>
      </c>
      <c r="R166" s="56">
        <v>9673</v>
      </c>
      <c r="S166" s="108" t="s">
        <v>18</v>
      </c>
    </row>
    <row r="167" spans="1:21" s="8" customFormat="1" ht="27.75" customHeight="1">
      <c r="A167" s="151" t="s">
        <v>457</v>
      </c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3"/>
      <c r="T167" s="6"/>
    </row>
    <row r="168" spans="1:21" s="8" customFormat="1" ht="54.75" customHeight="1">
      <c r="A168" s="167" t="s">
        <v>382</v>
      </c>
      <c r="B168" s="168"/>
      <c r="C168" s="39" t="s">
        <v>23</v>
      </c>
      <c r="D168" s="39" t="s">
        <v>23</v>
      </c>
      <c r="E168" s="39" t="s">
        <v>23</v>
      </c>
      <c r="F168" s="39" t="s">
        <v>23</v>
      </c>
      <c r="G168" s="39" t="s">
        <v>23</v>
      </c>
      <c r="H168" s="91">
        <v>1138.0999999999999</v>
      </c>
      <c r="I168" s="91">
        <v>1047.7</v>
      </c>
      <c r="J168" s="91">
        <v>603.20000000000005</v>
      </c>
      <c r="K168" s="120">
        <v>60</v>
      </c>
      <c r="L168" s="92">
        <v>1762168</v>
      </c>
      <c r="M168" s="92">
        <v>0</v>
      </c>
      <c r="N168" s="92">
        <v>0</v>
      </c>
      <c r="O168" s="92">
        <v>0</v>
      </c>
      <c r="P168" s="92">
        <v>1762168</v>
      </c>
      <c r="Q168" s="131">
        <f>L168/H168</f>
        <v>1548.3419734645463</v>
      </c>
      <c r="R168" s="41" t="s">
        <v>23</v>
      </c>
      <c r="S168" s="41" t="s">
        <v>23</v>
      </c>
    </row>
    <row r="169" spans="1:21" s="9" customFormat="1" ht="20.100000000000001" customHeight="1">
      <c r="A169" s="84"/>
      <c r="B169" s="121" t="s">
        <v>381</v>
      </c>
      <c r="C169" s="84">
        <v>1988</v>
      </c>
      <c r="D169" s="38">
        <v>2012</v>
      </c>
      <c r="E169" s="38" t="s">
        <v>19</v>
      </c>
      <c r="F169" s="38">
        <v>3</v>
      </c>
      <c r="G169" s="38">
        <v>2</v>
      </c>
      <c r="H169" s="86">
        <v>1138.0999999999999</v>
      </c>
      <c r="I169" s="86">
        <v>1047.7</v>
      </c>
      <c r="J169" s="86">
        <v>603.20000000000005</v>
      </c>
      <c r="K169" s="87">
        <v>60</v>
      </c>
      <c r="L169" s="88">
        <v>1762168</v>
      </c>
      <c r="M169" s="94">
        <v>0</v>
      </c>
      <c r="N169" s="94">
        <v>0</v>
      </c>
      <c r="O169" s="94">
        <v>0</v>
      </c>
      <c r="P169" s="94">
        <v>1762168</v>
      </c>
      <c r="Q169" s="139">
        <f>L169/H169</f>
        <v>1548.3419734645463</v>
      </c>
      <c r="R169" s="56">
        <v>9673</v>
      </c>
      <c r="S169" s="57" t="s">
        <v>18</v>
      </c>
    </row>
    <row r="170" spans="1:21" s="21" customFormat="1" ht="27.75" customHeight="1">
      <c r="A170" s="181" t="s">
        <v>458</v>
      </c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3"/>
      <c r="T170" s="19"/>
      <c r="U170" s="19"/>
    </row>
    <row r="171" spans="1:21" s="21" customFormat="1" ht="56.25" customHeight="1">
      <c r="A171" s="167" t="s">
        <v>248</v>
      </c>
      <c r="B171" s="168"/>
      <c r="C171" s="39" t="s">
        <v>23</v>
      </c>
      <c r="D171" s="39" t="s">
        <v>23</v>
      </c>
      <c r="E171" s="39" t="s">
        <v>23</v>
      </c>
      <c r="F171" s="39" t="s">
        <v>23</v>
      </c>
      <c r="G171" s="39" t="s">
        <v>23</v>
      </c>
      <c r="H171" s="40">
        <v>4821.6000000000004</v>
      </c>
      <c r="I171" s="40">
        <v>4417.8</v>
      </c>
      <c r="J171" s="40">
        <v>4216</v>
      </c>
      <c r="K171" s="43">
        <v>143</v>
      </c>
      <c r="L171" s="73">
        <f>L172</f>
        <v>8615200</v>
      </c>
      <c r="M171" s="73">
        <f>M172</f>
        <v>0</v>
      </c>
      <c r="N171" s="73">
        <f>N172</f>
        <v>0</v>
      </c>
      <c r="O171" s="73">
        <f>O172</f>
        <v>0</v>
      </c>
      <c r="P171" s="73">
        <f>P172</f>
        <v>8615200</v>
      </c>
      <c r="Q171" s="131">
        <f>L171/H171</f>
        <v>1786.7927658868425</v>
      </c>
      <c r="R171" s="122" t="s">
        <v>23</v>
      </c>
      <c r="S171" s="41" t="s">
        <v>23</v>
      </c>
      <c r="T171" s="19"/>
      <c r="U171" s="19"/>
    </row>
    <row r="172" spans="1:21" s="32" customFormat="1" ht="20.100000000000001" customHeight="1">
      <c r="A172" s="84"/>
      <c r="B172" s="123" t="s">
        <v>347</v>
      </c>
      <c r="C172" s="84">
        <v>1989</v>
      </c>
      <c r="D172" s="38" t="s">
        <v>20</v>
      </c>
      <c r="E172" s="38" t="s">
        <v>25</v>
      </c>
      <c r="F172" s="38">
        <v>5</v>
      </c>
      <c r="G172" s="38">
        <v>4</v>
      </c>
      <c r="H172" s="86">
        <v>4821.6000000000004</v>
      </c>
      <c r="I172" s="86">
        <v>4417.8</v>
      </c>
      <c r="J172" s="86">
        <v>4216</v>
      </c>
      <c r="K172" s="87">
        <v>143</v>
      </c>
      <c r="L172" s="94">
        <v>8615200</v>
      </c>
      <c r="M172" s="94">
        <v>0</v>
      </c>
      <c r="N172" s="94">
        <v>0</v>
      </c>
      <c r="O172" s="94">
        <v>0</v>
      </c>
      <c r="P172" s="94">
        <v>8615200</v>
      </c>
      <c r="Q172" s="139">
        <f>L172/H172</f>
        <v>1786.7927658868425</v>
      </c>
      <c r="R172" s="56">
        <v>9673</v>
      </c>
      <c r="S172" s="57" t="s">
        <v>18</v>
      </c>
      <c r="T172" s="31"/>
      <c r="U172" s="31"/>
    </row>
    <row r="173" spans="1:21" s="32" customFormat="1" ht="20.100000000000001" customHeight="1">
      <c r="A173" s="196" t="s">
        <v>461</v>
      </c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31"/>
      <c r="U173" s="31"/>
    </row>
    <row r="174" spans="1:21" s="32" customFormat="1" ht="58.5" customHeight="1">
      <c r="A174" s="184" t="s">
        <v>459</v>
      </c>
      <c r="B174" s="185"/>
      <c r="C174" s="39" t="s">
        <v>23</v>
      </c>
      <c r="D174" s="39" t="s">
        <v>23</v>
      </c>
      <c r="E174" s="39" t="s">
        <v>23</v>
      </c>
      <c r="F174" s="39" t="s">
        <v>23</v>
      </c>
      <c r="G174" s="39" t="s">
        <v>23</v>
      </c>
      <c r="H174" s="100">
        <v>650.6</v>
      </c>
      <c r="I174" s="100">
        <v>427.2</v>
      </c>
      <c r="J174" s="100">
        <v>372.3</v>
      </c>
      <c r="K174" s="101">
        <v>26</v>
      </c>
      <c r="L174" s="102">
        <v>700000</v>
      </c>
      <c r="M174" s="73">
        <v>0</v>
      </c>
      <c r="N174" s="73">
        <v>0</v>
      </c>
      <c r="O174" s="73">
        <v>0</v>
      </c>
      <c r="P174" s="102">
        <v>700000</v>
      </c>
      <c r="Q174" s="131">
        <f>L174/H174</f>
        <v>1075.9299108515215</v>
      </c>
      <c r="R174" s="39" t="s">
        <v>23</v>
      </c>
      <c r="S174" s="39" t="s">
        <v>23</v>
      </c>
      <c r="T174" s="31"/>
      <c r="U174" s="31"/>
    </row>
    <row r="175" spans="1:21" s="8" customFormat="1" ht="25.5" customHeight="1">
      <c r="A175" s="49"/>
      <c r="B175" s="47" t="s">
        <v>460</v>
      </c>
      <c r="C175" s="58">
        <v>1970</v>
      </c>
      <c r="D175" s="58" t="s">
        <v>20</v>
      </c>
      <c r="E175" s="49" t="s">
        <v>24</v>
      </c>
      <c r="F175" s="103">
        <v>2</v>
      </c>
      <c r="G175" s="103">
        <v>1</v>
      </c>
      <c r="H175" s="104">
        <v>650.6</v>
      </c>
      <c r="I175" s="104">
        <v>427.2</v>
      </c>
      <c r="J175" s="104">
        <v>372.3</v>
      </c>
      <c r="K175" s="103">
        <v>26</v>
      </c>
      <c r="L175" s="97">
        <v>700000</v>
      </c>
      <c r="M175" s="94">
        <v>0</v>
      </c>
      <c r="N175" s="94">
        <v>0</v>
      </c>
      <c r="O175" s="94">
        <v>0</v>
      </c>
      <c r="P175" s="97">
        <v>700000</v>
      </c>
      <c r="Q175" s="51">
        <f>L174/H174</f>
        <v>1075.9299108515215</v>
      </c>
      <c r="R175" s="56">
        <v>9673</v>
      </c>
      <c r="S175" s="57" t="s">
        <v>18</v>
      </c>
      <c r="T175" s="8">
        <f>L186/I186</f>
        <v>2513.3139314184486</v>
      </c>
    </row>
    <row r="176" spans="1:21" s="8" customFormat="1" ht="20.100000000000001" customHeight="1">
      <c r="A176" s="181" t="s">
        <v>462</v>
      </c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3"/>
      <c r="T176" s="8">
        <f>L189/I189</f>
        <v>2615.882951653944</v>
      </c>
    </row>
    <row r="177" spans="1:20" s="8" customFormat="1" ht="53.25" customHeight="1">
      <c r="A177" s="169" t="s">
        <v>249</v>
      </c>
      <c r="B177" s="170"/>
      <c r="C177" s="39" t="s">
        <v>23</v>
      </c>
      <c r="D177" s="39" t="s">
        <v>23</v>
      </c>
      <c r="E177" s="39" t="s">
        <v>23</v>
      </c>
      <c r="F177" s="39" t="s">
        <v>23</v>
      </c>
      <c r="G177" s="39" t="s">
        <v>23</v>
      </c>
      <c r="H177" s="63">
        <f t="shared" ref="H177:P177" si="17">SUM(H178:H193)</f>
        <v>68651.599999999991</v>
      </c>
      <c r="I177" s="63">
        <f t="shared" si="17"/>
        <v>48369.5</v>
      </c>
      <c r="J177" s="63">
        <f t="shared" si="17"/>
        <v>43237.4</v>
      </c>
      <c r="K177" s="83">
        <f t="shared" si="17"/>
        <v>2156</v>
      </c>
      <c r="L177" s="35">
        <f t="shared" si="17"/>
        <v>80092741</v>
      </c>
      <c r="M177" s="73">
        <v>0</v>
      </c>
      <c r="N177" s="73">
        <v>0</v>
      </c>
      <c r="O177" s="73">
        <v>0</v>
      </c>
      <c r="P177" s="35">
        <f t="shared" si="17"/>
        <v>80092741</v>
      </c>
      <c r="Q177" s="131">
        <f t="shared" ref="Q177:Q193" si="18">L177/H177</f>
        <v>1166.6551252993377</v>
      </c>
      <c r="R177" s="41" t="s">
        <v>23</v>
      </c>
      <c r="S177" s="41" t="s">
        <v>23</v>
      </c>
      <c r="T177" s="8">
        <f>L190/I190</f>
        <v>3370.1465753424659</v>
      </c>
    </row>
    <row r="178" spans="1:20" s="8" customFormat="1" ht="20.100000000000001" customHeight="1">
      <c r="A178" s="79" t="s">
        <v>46</v>
      </c>
      <c r="B178" s="74" t="s">
        <v>291</v>
      </c>
      <c r="C178" s="58">
        <v>1984</v>
      </c>
      <c r="D178" s="38" t="s">
        <v>20</v>
      </c>
      <c r="E178" s="38" t="s">
        <v>19</v>
      </c>
      <c r="F178" s="103">
        <v>5</v>
      </c>
      <c r="G178" s="103">
        <v>6</v>
      </c>
      <c r="H178" s="54">
        <v>5342.8</v>
      </c>
      <c r="I178" s="54">
        <v>3803</v>
      </c>
      <c r="J178" s="54">
        <v>3493.4</v>
      </c>
      <c r="K178" s="60">
        <v>142</v>
      </c>
      <c r="L178" s="61">
        <v>2382648</v>
      </c>
      <c r="M178" s="94">
        <v>0</v>
      </c>
      <c r="N178" s="94">
        <v>0</v>
      </c>
      <c r="O178" s="94">
        <v>0</v>
      </c>
      <c r="P178" s="61">
        <f>L178-M178-N178-O178</f>
        <v>2382648</v>
      </c>
      <c r="Q178" s="51">
        <f t="shared" si="18"/>
        <v>445.95492999925131</v>
      </c>
      <c r="R178" s="56">
        <v>9673</v>
      </c>
      <c r="S178" s="124" t="s">
        <v>26</v>
      </c>
      <c r="T178" s="8">
        <f>L191/I191</f>
        <v>3215.254054054054</v>
      </c>
    </row>
    <row r="179" spans="1:20" s="8" customFormat="1" ht="20.100000000000001" customHeight="1">
      <c r="A179" s="79" t="s">
        <v>21</v>
      </c>
      <c r="B179" s="74" t="s">
        <v>292</v>
      </c>
      <c r="C179" s="58">
        <v>1967</v>
      </c>
      <c r="D179" s="38" t="s">
        <v>20</v>
      </c>
      <c r="E179" s="38" t="s">
        <v>19</v>
      </c>
      <c r="F179" s="103">
        <v>5</v>
      </c>
      <c r="G179" s="103">
        <v>4</v>
      </c>
      <c r="H179" s="54">
        <v>5157.6000000000004</v>
      </c>
      <c r="I179" s="54">
        <v>3177.4</v>
      </c>
      <c r="J179" s="54">
        <v>3062.4</v>
      </c>
      <c r="K179" s="60">
        <v>100</v>
      </c>
      <c r="L179" s="75">
        <v>4261563</v>
      </c>
      <c r="M179" s="94">
        <v>0</v>
      </c>
      <c r="N179" s="94">
        <v>0</v>
      </c>
      <c r="O179" s="94">
        <v>0</v>
      </c>
      <c r="P179" s="61">
        <f>L179-M179-N179-O179</f>
        <v>4261563</v>
      </c>
      <c r="Q179" s="51">
        <f t="shared" si="18"/>
        <v>826.26861330851557</v>
      </c>
      <c r="R179" s="56">
        <v>9673</v>
      </c>
      <c r="S179" s="124" t="s">
        <v>26</v>
      </c>
      <c r="T179" s="8">
        <f>L192/I192</f>
        <v>4023.0987012987011</v>
      </c>
    </row>
    <row r="180" spans="1:20" s="8" customFormat="1" ht="20.100000000000001" customHeight="1">
      <c r="A180" s="79" t="s">
        <v>28</v>
      </c>
      <c r="B180" s="74" t="s">
        <v>293</v>
      </c>
      <c r="C180" s="58">
        <v>1966</v>
      </c>
      <c r="D180" s="38" t="s">
        <v>20</v>
      </c>
      <c r="E180" s="38" t="s">
        <v>19</v>
      </c>
      <c r="F180" s="103">
        <v>5</v>
      </c>
      <c r="G180" s="103">
        <v>3</v>
      </c>
      <c r="H180" s="54">
        <v>3954.8</v>
      </c>
      <c r="I180" s="54">
        <v>2434.1</v>
      </c>
      <c r="J180" s="54">
        <v>2339</v>
      </c>
      <c r="K180" s="60">
        <v>92</v>
      </c>
      <c r="L180" s="75">
        <v>3504868</v>
      </c>
      <c r="M180" s="94">
        <v>0</v>
      </c>
      <c r="N180" s="94">
        <v>0</v>
      </c>
      <c r="O180" s="94">
        <v>0</v>
      </c>
      <c r="P180" s="61">
        <f t="shared" ref="P180:P193" si="19">L180-M180-N180-O180</f>
        <v>3504868</v>
      </c>
      <c r="Q180" s="51">
        <f t="shared" si="18"/>
        <v>886.23141498937991</v>
      </c>
      <c r="R180" s="56">
        <v>9673</v>
      </c>
      <c r="S180" s="124" t="s">
        <v>26</v>
      </c>
      <c r="T180" s="8">
        <f>L193/I193</f>
        <v>2893.0233682514104</v>
      </c>
    </row>
    <row r="181" spans="1:20" s="8" customFormat="1" ht="20.100000000000001" customHeight="1">
      <c r="A181" s="79" t="s">
        <v>47</v>
      </c>
      <c r="B181" s="74" t="s">
        <v>294</v>
      </c>
      <c r="C181" s="58">
        <v>1965</v>
      </c>
      <c r="D181" s="38" t="s">
        <v>20</v>
      </c>
      <c r="E181" s="38" t="s">
        <v>19</v>
      </c>
      <c r="F181" s="103">
        <v>5</v>
      </c>
      <c r="G181" s="103">
        <v>3</v>
      </c>
      <c r="H181" s="54">
        <v>4513.1000000000004</v>
      </c>
      <c r="I181" s="54">
        <v>3008.4</v>
      </c>
      <c r="J181" s="54">
        <v>2754.9</v>
      </c>
      <c r="K181" s="60">
        <v>90</v>
      </c>
      <c r="L181" s="75">
        <v>4042703</v>
      </c>
      <c r="M181" s="94">
        <v>0</v>
      </c>
      <c r="N181" s="94">
        <v>0</v>
      </c>
      <c r="O181" s="94">
        <v>0</v>
      </c>
      <c r="P181" s="61">
        <f t="shared" si="19"/>
        <v>4042703</v>
      </c>
      <c r="Q181" s="51">
        <f t="shared" si="18"/>
        <v>895.77075624293718</v>
      </c>
      <c r="R181" s="56">
        <v>9673</v>
      </c>
      <c r="S181" s="124" t="s">
        <v>26</v>
      </c>
      <c r="T181" s="8" t="e">
        <f>#REF!/#REF!</f>
        <v>#REF!</v>
      </c>
    </row>
    <row r="182" spans="1:20" s="8" customFormat="1" ht="20.100000000000001" customHeight="1">
      <c r="A182" s="79" t="s">
        <v>48</v>
      </c>
      <c r="B182" s="74" t="s">
        <v>295</v>
      </c>
      <c r="C182" s="58">
        <v>1975</v>
      </c>
      <c r="D182" s="38" t="s">
        <v>20</v>
      </c>
      <c r="E182" s="38" t="s">
        <v>19</v>
      </c>
      <c r="F182" s="103">
        <v>5</v>
      </c>
      <c r="G182" s="103">
        <v>1</v>
      </c>
      <c r="H182" s="54">
        <v>3305.3</v>
      </c>
      <c r="I182" s="54">
        <v>2444.6999999999998</v>
      </c>
      <c r="J182" s="54">
        <v>1204.5</v>
      </c>
      <c r="K182" s="60">
        <v>239</v>
      </c>
      <c r="L182" s="61">
        <v>7414591</v>
      </c>
      <c r="M182" s="94">
        <v>0</v>
      </c>
      <c r="N182" s="94">
        <v>0</v>
      </c>
      <c r="O182" s="94">
        <v>0</v>
      </c>
      <c r="P182" s="61">
        <f t="shared" si="19"/>
        <v>7414591</v>
      </c>
      <c r="Q182" s="51">
        <f t="shared" si="18"/>
        <v>2243.2429734063471</v>
      </c>
      <c r="R182" s="56">
        <v>9673</v>
      </c>
      <c r="S182" s="124" t="s">
        <v>26</v>
      </c>
    </row>
    <row r="183" spans="1:20" s="8" customFormat="1" ht="20.100000000000001" customHeight="1">
      <c r="A183" s="79" t="s">
        <v>49</v>
      </c>
      <c r="B183" s="74" t="s">
        <v>296</v>
      </c>
      <c r="C183" s="58">
        <v>1974</v>
      </c>
      <c r="D183" s="38" t="s">
        <v>20</v>
      </c>
      <c r="E183" s="38" t="s">
        <v>19</v>
      </c>
      <c r="F183" s="103">
        <v>5</v>
      </c>
      <c r="G183" s="103">
        <v>4</v>
      </c>
      <c r="H183" s="54">
        <v>4536.5</v>
      </c>
      <c r="I183" s="54">
        <v>3340.7</v>
      </c>
      <c r="J183" s="54">
        <v>3106.7</v>
      </c>
      <c r="K183" s="60">
        <v>133</v>
      </c>
      <c r="L183" s="75">
        <v>5899602</v>
      </c>
      <c r="M183" s="94">
        <v>0</v>
      </c>
      <c r="N183" s="94">
        <v>0</v>
      </c>
      <c r="O183" s="94">
        <v>0</v>
      </c>
      <c r="P183" s="61">
        <f t="shared" si="19"/>
        <v>5899602</v>
      </c>
      <c r="Q183" s="51">
        <f t="shared" si="18"/>
        <v>1300.4743745178</v>
      </c>
      <c r="R183" s="56">
        <v>9673</v>
      </c>
      <c r="S183" s="124" t="s">
        <v>26</v>
      </c>
    </row>
    <row r="184" spans="1:20" s="8" customFormat="1" ht="20.100000000000001" customHeight="1">
      <c r="A184" s="79" t="s">
        <v>50</v>
      </c>
      <c r="B184" s="74" t="s">
        <v>297</v>
      </c>
      <c r="C184" s="58">
        <v>1981</v>
      </c>
      <c r="D184" s="38" t="s">
        <v>20</v>
      </c>
      <c r="E184" s="38" t="s">
        <v>19</v>
      </c>
      <c r="F184" s="103">
        <v>9</v>
      </c>
      <c r="G184" s="103">
        <v>6</v>
      </c>
      <c r="H184" s="54">
        <v>14672.3</v>
      </c>
      <c r="I184" s="54">
        <v>11550.7</v>
      </c>
      <c r="J184" s="54">
        <v>11335</v>
      </c>
      <c r="K184" s="60">
        <v>409</v>
      </c>
      <c r="L184" s="75">
        <v>9272102</v>
      </c>
      <c r="M184" s="94">
        <v>0</v>
      </c>
      <c r="N184" s="94">
        <v>0</v>
      </c>
      <c r="O184" s="94">
        <v>0</v>
      </c>
      <c r="P184" s="61">
        <f t="shared" si="19"/>
        <v>9272102</v>
      </c>
      <c r="Q184" s="51">
        <f t="shared" si="18"/>
        <v>631.94604799520187</v>
      </c>
      <c r="R184" s="56">
        <v>9673</v>
      </c>
      <c r="S184" s="124" t="s">
        <v>26</v>
      </c>
    </row>
    <row r="185" spans="1:20" s="8" customFormat="1" ht="20.100000000000001" customHeight="1">
      <c r="A185" s="79" t="s">
        <v>51</v>
      </c>
      <c r="B185" s="74" t="s">
        <v>298</v>
      </c>
      <c r="C185" s="58">
        <v>1977</v>
      </c>
      <c r="D185" s="38" t="s">
        <v>20</v>
      </c>
      <c r="E185" s="38" t="s">
        <v>19</v>
      </c>
      <c r="F185" s="103">
        <v>5</v>
      </c>
      <c r="G185" s="103">
        <v>4</v>
      </c>
      <c r="H185" s="54">
        <v>4226.8999999999996</v>
      </c>
      <c r="I185" s="54">
        <v>3085.1</v>
      </c>
      <c r="J185" s="54">
        <v>2653</v>
      </c>
      <c r="K185" s="60">
        <v>215</v>
      </c>
      <c r="L185" s="75">
        <v>5884172</v>
      </c>
      <c r="M185" s="94">
        <v>0</v>
      </c>
      <c r="N185" s="94">
        <v>0</v>
      </c>
      <c r="O185" s="94">
        <v>0</v>
      </c>
      <c r="P185" s="61">
        <f t="shared" si="19"/>
        <v>5884172</v>
      </c>
      <c r="Q185" s="51">
        <f t="shared" si="18"/>
        <v>1392.0774089758454</v>
      </c>
      <c r="R185" s="56">
        <v>9673</v>
      </c>
      <c r="S185" s="124" t="s">
        <v>26</v>
      </c>
    </row>
    <row r="186" spans="1:20" s="8" customFormat="1" ht="20.100000000000001" customHeight="1">
      <c r="A186" s="79" t="s">
        <v>52</v>
      </c>
      <c r="B186" s="74" t="s">
        <v>299</v>
      </c>
      <c r="C186" s="58">
        <v>1980</v>
      </c>
      <c r="D186" s="38" t="s">
        <v>20</v>
      </c>
      <c r="E186" s="38" t="s">
        <v>19</v>
      </c>
      <c r="F186" s="103">
        <v>5</v>
      </c>
      <c r="G186" s="103">
        <v>2</v>
      </c>
      <c r="H186" s="54">
        <v>4755.3999999999996</v>
      </c>
      <c r="I186" s="54">
        <v>3951.5</v>
      </c>
      <c r="J186" s="54">
        <v>2937.6</v>
      </c>
      <c r="K186" s="60">
        <v>200</v>
      </c>
      <c r="L186" s="61">
        <v>9931360</v>
      </c>
      <c r="M186" s="94">
        <v>0</v>
      </c>
      <c r="N186" s="94">
        <v>0</v>
      </c>
      <c r="O186" s="94">
        <v>0</v>
      </c>
      <c r="P186" s="61">
        <f t="shared" si="19"/>
        <v>9931360</v>
      </c>
      <c r="Q186" s="51">
        <f t="shared" si="18"/>
        <v>2088.438406863776</v>
      </c>
      <c r="R186" s="56">
        <v>9673</v>
      </c>
      <c r="S186" s="124" t="s">
        <v>26</v>
      </c>
    </row>
    <row r="187" spans="1:20" s="8" customFormat="1" ht="20.100000000000001" customHeight="1">
      <c r="A187" s="79" t="s">
        <v>53</v>
      </c>
      <c r="B187" s="74" t="s">
        <v>300</v>
      </c>
      <c r="C187" s="58">
        <v>1980</v>
      </c>
      <c r="D187" s="38" t="s">
        <v>20</v>
      </c>
      <c r="E187" s="38" t="s">
        <v>19</v>
      </c>
      <c r="F187" s="103">
        <v>5</v>
      </c>
      <c r="G187" s="103">
        <v>2</v>
      </c>
      <c r="H187" s="54">
        <v>4734.7</v>
      </c>
      <c r="I187" s="54">
        <v>3930.8</v>
      </c>
      <c r="J187" s="54">
        <v>3028.4</v>
      </c>
      <c r="K187" s="60">
        <v>207</v>
      </c>
      <c r="L187" s="75">
        <v>9928165</v>
      </c>
      <c r="M187" s="94">
        <v>0</v>
      </c>
      <c r="N187" s="94">
        <v>0</v>
      </c>
      <c r="O187" s="94">
        <v>0</v>
      </c>
      <c r="P187" s="61">
        <f t="shared" si="19"/>
        <v>9928165</v>
      </c>
      <c r="Q187" s="51">
        <f t="shared" si="18"/>
        <v>2096.8942066023192</v>
      </c>
      <c r="R187" s="56">
        <v>9673</v>
      </c>
      <c r="S187" s="124" t="s">
        <v>26</v>
      </c>
    </row>
    <row r="188" spans="1:20" s="8" customFormat="1" ht="20.100000000000001" customHeight="1">
      <c r="A188" s="79" t="s">
        <v>54</v>
      </c>
      <c r="B188" s="74" t="s">
        <v>301</v>
      </c>
      <c r="C188" s="58">
        <v>1994</v>
      </c>
      <c r="D188" s="38" t="s">
        <v>20</v>
      </c>
      <c r="E188" s="38" t="s">
        <v>19</v>
      </c>
      <c r="F188" s="103">
        <v>5</v>
      </c>
      <c r="G188" s="103">
        <v>4</v>
      </c>
      <c r="H188" s="54">
        <v>6897.5</v>
      </c>
      <c r="I188" s="54">
        <v>4196.6000000000004</v>
      </c>
      <c r="J188" s="54">
        <v>4038.5</v>
      </c>
      <c r="K188" s="60">
        <v>151</v>
      </c>
      <c r="L188" s="75">
        <v>6736552</v>
      </c>
      <c r="M188" s="94">
        <v>0</v>
      </c>
      <c r="N188" s="94">
        <v>0</v>
      </c>
      <c r="O188" s="94">
        <v>0</v>
      </c>
      <c r="P188" s="61">
        <f t="shared" si="19"/>
        <v>6736552</v>
      </c>
      <c r="Q188" s="51">
        <f t="shared" si="18"/>
        <v>976.66574845958678</v>
      </c>
      <c r="R188" s="56">
        <v>9673</v>
      </c>
      <c r="S188" s="124" t="s">
        <v>26</v>
      </c>
    </row>
    <row r="189" spans="1:20" s="8" customFormat="1" ht="20.100000000000001" customHeight="1">
      <c r="A189" s="79" t="s">
        <v>55</v>
      </c>
      <c r="B189" s="74" t="s">
        <v>302</v>
      </c>
      <c r="C189" s="58">
        <v>1962</v>
      </c>
      <c r="D189" s="38" t="s">
        <v>20</v>
      </c>
      <c r="E189" s="38" t="s">
        <v>19</v>
      </c>
      <c r="F189" s="103">
        <v>2</v>
      </c>
      <c r="G189" s="103">
        <v>2</v>
      </c>
      <c r="H189" s="54">
        <v>1367.3</v>
      </c>
      <c r="I189" s="54">
        <v>786</v>
      </c>
      <c r="J189" s="54">
        <v>664.9</v>
      </c>
      <c r="K189" s="60">
        <v>33</v>
      </c>
      <c r="L189" s="75">
        <v>2056084</v>
      </c>
      <c r="M189" s="94">
        <v>0</v>
      </c>
      <c r="N189" s="94">
        <v>0</v>
      </c>
      <c r="O189" s="94">
        <v>0</v>
      </c>
      <c r="P189" s="61">
        <f t="shared" si="19"/>
        <v>2056084</v>
      </c>
      <c r="Q189" s="51">
        <f t="shared" si="18"/>
        <v>1503.7548453155855</v>
      </c>
      <c r="R189" s="56">
        <v>9673</v>
      </c>
      <c r="S189" s="124" t="s">
        <v>26</v>
      </c>
    </row>
    <row r="190" spans="1:20" s="9" customFormat="1" ht="20.100000000000001" customHeight="1">
      <c r="A190" s="79" t="s">
        <v>56</v>
      </c>
      <c r="B190" s="74" t="s">
        <v>303</v>
      </c>
      <c r="C190" s="58">
        <v>1970</v>
      </c>
      <c r="D190" s="38" t="s">
        <v>20</v>
      </c>
      <c r="E190" s="38" t="s">
        <v>19</v>
      </c>
      <c r="F190" s="103">
        <v>2</v>
      </c>
      <c r="G190" s="103">
        <v>2</v>
      </c>
      <c r="H190" s="54">
        <v>1273.9000000000001</v>
      </c>
      <c r="I190" s="54">
        <v>730</v>
      </c>
      <c r="J190" s="54">
        <v>688.6</v>
      </c>
      <c r="K190" s="60">
        <v>52</v>
      </c>
      <c r="L190" s="75">
        <v>2460207</v>
      </c>
      <c r="M190" s="94">
        <v>0</v>
      </c>
      <c r="N190" s="94">
        <v>0</v>
      </c>
      <c r="O190" s="94">
        <v>0</v>
      </c>
      <c r="P190" s="61">
        <f t="shared" si="19"/>
        <v>2460207</v>
      </c>
      <c r="Q190" s="51">
        <f t="shared" si="18"/>
        <v>1931.240285736714</v>
      </c>
      <c r="R190" s="56">
        <v>9673</v>
      </c>
      <c r="S190" s="124" t="s">
        <v>26</v>
      </c>
    </row>
    <row r="191" spans="1:20" s="8" customFormat="1" ht="19.5" customHeight="1">
      <c r="A191" s="79" t="s">
        <v>57</v>
      </c>
      <c r="B191" s="74" t="s">
        <v>304</v>
      </c>
      <c r="C191" s="58">
        <v>1972</v>
      </c>
      <c r="D191" s="38" t="s">
        <v>20</v>
      </c>
      <c r="E191" s="38" t="s">
        <v>19</v>
      </c>
      <c r="F191" s="103">
        <v>2</v>
      </c>
      <c r="G191" s="103">
        <v>3</v>
      </c>
      <c r="H191" s="54">
        <v>1629.4</v>
      </c>
      <c r="I191" s="54">
        <v>925</v>
      </c>
      <c r="J191" s="54">
        <v>925</v>
      </c>
      <c r="K191" s="60">
        <v>42</v>
      </c>
      <c r="L191" s="75">
        <v>2974110</v>
      </c>
      <c r="M191" s="94">
        <v>0</v>
      </c>
      <c r="N191" s="94">
        <v>0</v>
      </c>
      <c r="O191" s="94">
        <v>0</v>
      </c>
      <c r="P191" s="61">
        <f t="shared" si="19"/>
        <v>2974110</v>
      </c>
      <c r="Q191" s="51">
        <f t="shared" si="18"/>
        <v>1825.2792438934575</v>
      </c>
      <c r="R191" s="56">
        <v>9673</v>
      </c>
      <c r="S191" s="124" t="s">
        <v>26</v>
      </c>
      <c r="T191" s="3"/>
    </row>
    <row r="192" spans="1:20" s="8" customFormat="1" ht="22.5" customHeight="1">
      <c r="A192" s="79" t="s">
        <v>58</v>
      </c>
      <c r="B192" s="74" t="s">
        <v>305</v>
      </c>
      <c r="C192" s="58">
        <v>1949</v>
      </c>
      <c r="D192" s="38" t="s">
        <v>20</v>
      </c>
      <c r="E192" s="38" t="s">
        <v>19</v>
      </c>
      <c r="F192" s="103">
        <v>2</v>
      </c>
      <c r="G192" s="103">
        <v>1</v>
      </c>
      <c r="H192" s="54">
        <v>681.7</v>
      </c>
      <c r="I192" s="54">
        <v>385</v>
      </c>
      <c r="J192" s="54">
        <v>385</v>
      </c>
      <c r="K192" s="60">
        <v>17</v>
      </c>
      <c r="L192" s="75">
        <v>1548893</v>
      </c>
      <c r="M192" s="94">
        <v>0</v>
      </c>
      <c r="N192" s="94">
        <v>0</v>
      </c>
      <c r="O192" s="94">
        <v>0</v>
      </c>
      <c r="P192" s="61">
        <f t="shared" si="19"/>
        <v>1548893</v>
      </c>
      <c r="Q192" s="51">
        <f t="shared" si="18"/>
        <v>2272.1035646178671</v>
      </c>
      <c r="R192" s="56">
        <v>9673</v>
      </c>
      <c r="S192" s="124" t="s">
        <v>26</v>
      </c>
    </row>
    <row r="193" spans="1:19" s="8" customFormat="1" ht="20.100000000000001" customHeight="1">
      <c r="A193" s="79" t="s">
        <v>59</v>
      </c>
      <c r="B193" s="74" t="s">
        <v>306</v>
      </c>
      <c r="C193" s="58">
        <v>1957</v>
      </c>
      <c r="D193" s="38" t="s">
        <v>20</v>
      </c>
      <c r="E193" s="38" t="s">
        <v>19</v>
      </c>
      <c r="F193" s="103">
        <v>2</v>
      </c>
      <c r="G193" s="103">
        <v>2</v>
      </c>
      <c r="H193" s="54">
        <v>1602.4</v>
      </c>
      <c r="I193" s="54">
        <v>620.5</v>
      </c>
      <c r="J193" s="54">
        <v>620.5</v>
      </c>
      <c r="K193" s="60">
        <v>34</v>
      </c>
      <c r="L193" s="75">
        <v>1795121</v>
      </c>
      <c r="M193" s="94">
        <v>0</v>
      </c>
      <c r="N193" s="94">
        <v>0</v>
      </c>
      <c r="O193" s="94">
        <v>0</v>
      </c>
      <c r="P193" s="61">
        <f t="shared" si="19"/>
        <v>1795121</v>
      </c>
      <c r="Q193" s="51">
        <f t="shared" si="18"/>
        <v>1120.2702196704943</v>
      </c>
      <c r="R193" s="56">
        <v>9673</v>
      </c>
      <c r="S193" s="124" t="s">
        <v>26</v>
      </c>
    </row>
    <row r="194" spans="1:19" s="8" customFormat="1" ht="20.100000000000001" customHeight="1">
      <c r="A194" s="161" t="s">
        <v>463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3"/>
    </row>
    <row r="195" spans="1:19" s="9" customFormat="1" ht="56.25" customHeight="1">
      <c r="A195" s="159" t="s">
        <v>250</v>
      </c>
      <c r="B195" s="160"/>
      <c r="C195" s="39" t="s">
        <v>23</v>
      </c>
      <c r="D195" s="39" t="s">
        <v>23</v>
      </c>
      <c r="E195" s="39" t="s">
        <v>23</v>
      </c>
      <c r="F195" s="39" t="s">
        <v>23</v>
      </c>
      <c r="G195" s="39" t="s">
        <v>23</v>
      </c>
      <c r="H195" s="42">
        <f t="shared" ref="H195:P195" si="20">SUM(H196:H198)</f>
        <v>2102</v>
      </c>
      <c r="I195" s="42">
        <f t="shared" si="20"/>
        <v>1978</v>
      </c>
      <c r="J195" s="42">
        <f t="shared" si="20"/>
        <v>1234.6999999999998</v>
      </c>
      <c r="K195" s="83">
        <f t="shared" si="20"/>
        <v>89</v>
      </c>
      <c r="L195" s="44">
        <f t="shared" si="20"/>
        <v>15773904</v>
      </c>
      <c r="M195" s="44">
        <f t="shared" si="20"/>
        <v>0</v>
      </c>
      <c r="N195" s="44">
        <f t="shared" si="20"/>
        <v>0</v>
      </c>
      <c r="O195" s="44">
        <f t="shared" si="20"/>
        <v>0</v>
      </c>
      <c r="P195" s="44">
        <f t="shared" si="20"/>
        <v>15773904</v>
      </c>
      <c r="Q195" s="131">
        <f>L195/H195</f>
        <v>7504.2359657469078</v>
      </c>
      <c r="R195" s="41" t="s">
        <v>23</v>
      </c>
      <c r="S195" s="41" t="s">
        <v>23</v>
      </c>
    </row>
    <row r="196" spans="1:19" s="9" customFormat="1" ht="20.25" customHeight="1">
      <c r="A196" s="65" t="s">
        <v>46</v>
      </c>
      <c r="B196" s="70" t="s">
        <v>348</v>
      </c>
      <c r="C196" s="49">
        <v>1970</v>
      </c>
      <c r="D196" s="38" t="s">
        <v>20</v>
      </c>
      <c r="E196" s="38" t="s">
        <v>25</v>
      </c>
      <c r="F196" s="58">
        <v>2</v>
      </c>
      <c r="G196" s="58">
        <v>3</v>
      </c>
      <c r="H196" s="54">
        <v>774.8</v>
      </c>
      <c r="I196" s="54">
        <v>728.3</v>
      </c>
      <c r="J196" s="54">
        <v>363.1</v>
      </c>
      <c r="K196" s="71">
        <v>40</v>
      </c>
      <c r="L196" s="75">
        <v>5876350</v>
      </c>
      <c r="M196" s="61">
        <v>0</v>
      </c>
      <c r="N196" s="61">
        <v>0</v>
      </c>
      <c r="O196" s="61">
        <v>0</v>
      </c>
      <c r="P196" s="75">
        <v>5876350</v>
      </c>
      <c r="Q196" s="51">
        <f>L196/H196</f>
        <v>7584.3443469282402</v>
      </c>
      <c r="R196" s="56">
        <v>9673</v>
      </c>
      <c r="S196" s="57" t="s">
        <v>18</v>
      </c>
    </row>
    <row r="197" spans="1:19" s="8" customFormat="1" ht="21" customHeight="1">
      <c r="A197" s="58" t="s">
        <v>21</v>
      </c>
      <c r="B197" s="70" t="s">
        <v>349</v>
      </c>
      <c r="C197" s="49">
        <v>1970</v>
      </c>
      <c r="D197" s="38" t="s">
        <v>20</v>
      </c>
      <c r="E197" s="38" t="s">
        <v>25</v>
      </c>
      <c r="F197" s="58">
        <v>2</v>
      </c>
      <c r="G197" s="58">
        <v>3</v>
      </c>
      <c r="H197" s="54">
        <v>774.8</v>
      </c>
      <c r="I197" s="54">
        <v>728.3</v>
      </c>
      <c r="J197" s="54">
        <v>455.2</v>
      </c>
      <c r="K197" s="71">
        <v>25</v>
      </c>
      <c r="L197" s="75">
        <v>5876350</v>
      </c>
      <c r="M197" s="61">
        <v>0</v>
      </c>
      <c r="N197" s="61">
        <v>0</v>
      </c>
      <c r="O197" s="61">
        <v>0</v>
      </c>
      <c r="P197" s="75">
        <v>5876350</v>
      </c>
      <c r="Q197" s="51">
        <f>L197/H197</f>
        <v>7584.3443469282402</v>
      </c>
      <c r="R197" s="56">
        <v>9673</v>
      </c>
      <c r="S197" s="57" t="s">
        <v>18</v>
      </c>
    </row>
    <row r="198" spans="1:19" s="8" customFormat="1" ht="19.5" customHeight="1">
      <c r="A198" s="58" t="s">
        <v>28</v>
      </c>
      <c r="B198" s="70" t="s">
        <v>350</v>
      </c>
      <c r="C198" s="49">
        <v>1985</v>
      </c>
      <c r="D198" s="38" t="s">
        <v>20</v>
      </c>
      <c r="E198" s="38" t="s">
        <v>25</v>
      </c>
      <c r="F198" s="58">
        <v>2</v>
      </c>
      <c r="G198" s="58">
        <v>2</v>
      </c>
      <c r="H198" s="54">
        <v>552.4</v>
      </c>
      <c r="I198" s="54">
        <v>521.4</v>
      </c>
      <c r="J198" s="54">
        <v>416.4</v>
      </c>
      <c r="K198" s="71">
        <v>24</v>
      </c>
      <c r="L198" s="75">
        <v>4021204</v>
      </c>
      <c r="M198" s="61">
        <v>0</v>
      </c>
      <c r="N198" s="61">
        <v>0</v>
      </c>
      <c r="O198" s="61">
        <v>0</v>
      </c>
      <c r="P198" s="75">
        <v>4021204</v>
      </c>
      <c r="Q198" s="51">
        <f>L198/H198</f>
        <v>7279.5148443157132</v>
      </c>
      <c r="R198" s="56">
        <v>9673</v>
      </c>
      <c r="S198" s="57" t="s">
        <v>18</v>
      </c>
    </row>
    <row r="199" spans="1:19" s="8" customFormat="1" ht="22.5" customHeight="1">
      <c r="A199" s="161" t="s">
        <v>464</v>
      </c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3"/>
    </row>
    <row r="200" spans="1:19" s="8" customFormat="1" ht="48" customHeight="1">
      <c r="A200" s="159" t="s">
        <v>251</v>
      </c>
      <c r="B200" s="160"/>
      <c r="C200" s="77" t="s">
        <v>23</v>
      </c>
      <c r="D200" s="77" t="s">
        <v>23</v>
      </c>
      <c r="E200" s="77" t="s">
        <v>23</v>
      </c>
      <c r="F200" s="77" t="s">
        <v>23</v>
      </c>
      <c r="G200" s="77" t="s">
        <v>23</v>
      </c>
      <c r="H200" s="63">
        <f t="shared" ref="H200:P200" si="21">SUM(H201:H204)</f>
        <v>2691</v>
      </c>
      <c r="I200" s="63">
        <f t="shared" si="21"/>
        <v>2436.29</v>
      </c>
      <c r="J200" s="63">
        <f t="shared" si="21"/>
        <v>2288.8900000000003</v>
      </c>
      <c r="K200" s="83">
        <f t="shared" si="21"/>
        <v>85</v>
      </c>
      <c r="L200" s="35">
        <f t="shared" si="21"/>
        <v>7576384</v>
      </c>
      <c r="M200" s="35">
        <v>0</v>
      </c>
      <c r="N200" s="35">
        <v>0</v>
      </c>
      <c r="O200" s="35">
        <v>0</v>
      </c>
      <c r="P200" s="35">
        <f t="shared" si="21"/>
        <v>7576384</v>
      </c>
      <c r="Q200" s="131">
        <f>L200/H200</f>
        <v>2815.4529914529912</v>
      </c>
      <c r="R200" s="41" t="s">
        <v>23</v>
      </c>
      <c r="S200" s="41" t="s">
        <v>23</v>
      </c>
    </row>
    <row r="201" spans="1:19" s="9" customFormat="1" ht="36" customHeight="1">
      <c r="A201" s="58" t="s">
        <v>46</v>
      </c>
      <c r="B201" s="47" t="s">
        <v>307</v>
      </c>
      <c r="C201" s="49">
        <v>1970</v>
      </c>
      <c r="D201" s="58" t="s">
        <v>20</v>
      </c>
      <c r="E201" s="49" t="s">
        <v>19</v>
      </c>
      <c r="F201" s="58">
        <v>2</v>
      </c>
      <c r="G201" s="58">
        <v>2</v>
      </c>
      <c r="H201" s="54">
        <v>390</v>
      </c>
      <c r="I201" s="54">
        <v>362.36</v>
      </c>
      <c r="J201" s="54">
        <v>362.36</v>
      </c>
      <c r="K201" s="71">
        <v>12</v>
      </c>
      <c r="L201" s="75">
        <v>991950</v>
      </c>
      <c r="M201" s="61">
        <v>0</v>
      </c>
      <c r="N201" s="61">
        <v>0</v>
      </c>
      <c r="O201" s="61">
        <v>0</v>
      </c>
      <c r="P201" s="61">
        <f>L201-M201-N201-O201</f>
        <v>991950</v>
      </c>
      <c r="Q201" s="51">
        <f>SUM(L201/H201)</f>
        <v>2543.4615384615386</v>
      </c>
      <c r="R201" s="56">
        <v>9673</v>
      </c>
      <c r="S201" s="57" t="s">
        <v>18</v>
      </c>
    </row>
    <row r="202" spans="1:19" s="9" customFormat="1" ht="24" customHeight="1">
      <c r="A202" s="58" t="s">
        <v>21</v>
      </c>
      <c r="B202" s="47" t="s">
        <v>308</v>
      </c>
      <c r="C202" s="49">
        <v>1966</v>
      </c>
      <c r="D202" s="58" t="s">
        <v>20</v>
      </c>
      <c r="E202" s="49" t="s">
        <v>19</v>
      </c>
      <c r="F202" s="58">
        <v>2</v>
      </c>
      <c r="G202" s="58">
        <v>3</v>
      </c>
      <c r="H202" s="54">
        <v>518.70000000000005</v>
      </c>
      <c r="I202" s="54">
        <v>458.8</v>
      </c>
      <c r="J202" s="54">
        <v>458.8</v>
      </c>
      <c r="K202" s="71">
        <v>16</v>
      </c>
      <c r="L202" s="75">
        <v>1665071</v>
      </c>
      <c r="M202" s="61">
        <v>0</v>
      </c>
      <c r="N202" s="61">
        <v>0</v>
      </c>
      <c r="O202" s="61">
        <v>0</v>
      </c>
      <c r="P202" s="61">
        <f>L202-M202-N202-O202</f>
        <v>1665071</v>
      </c>
      <c r="Q202" s="51">
        <f>SUM(L202/H202)</f>
        <v>3210.0848274532482</v>
      </c>
      <c r="R202" s="56">
        <v>9673</v>
      </c>
      <c r="S202" s="57" t="s">
        <v>18</v>
      </c>
    </row>
    <row r="203" spans="1:19" s="8" customFormat="1" ht="24" customHeight="1">
      <c r="A203" s="58" t="s">
        <v>28</v>
      </c>
      <c r="B203" s="47" t="s">
        <v>383</v>
      </c>
      <c r="C203" s="49">
        <v>1982</v>
      </c>
      <c r="D203" s="58" t="s">
        <v>20</v>
      </c>
      <c r="E203" s="49" t="s">
        <v>19</v>
      </c>
      <c r="F203" s="58">
        <v>2</v>
      </c>
      <c r="G203" s="58">
        <v>3</v>
      </c>
      <c r="H203" s="54">
        <v>996.1</v>
      </c>
      <c r="I203" s="54">
        <v>890.52</v>
      </c>
      <c r="J203" s="54">
        <v>890.52</v>
      </c>
      <c r="K203" s="71">
        <v>36</v>
      </c>
      <c r="L203" s="75">
        <v>3107381</v>
      </c>
      <c r="M203" s="61">
        <v>0</v>
      </c>
      <c r="N203" s="61">
        <v>0</v>
      </c>
      <c r="O203" s="61">
        <v>0</v>
      </c>
      <c r="P203" s="61">
        <f>L203-M203-N203-O203</f>
        <v>3107381</v>
      </c>
      <c r="Q203" s="51">
        <f>SUM(L203/H203)</f>
        <v>3119.5472342134321</v>
      </c>
      <c r="R203" s="56">
        <v>9673</v>
      </c>
      <c r="S203" s="57" t="s">
        <v>18</v>
      </c>
    </row>
    <row r="204" spans="1:19" s="8" customFormat="1" ht="22.5" customHeight="1">
      <c r="A204" s="58" t="s">
        <v>47</v>
      </c>
      <c r="B204" s="47" t="s">
        <v>384</v>
      </c>
      <c r="C204" s="49">
        <v>1971</v>
      </c>
      <c r="D204" s="58" t="s">
        <v>20</v>
      </c>
      <c r="E204" s="49" t="s">
        <v>19</v>
      </c>
      <c r="F204" s="58">
        <v>2</v>
      </c>
      <c r="G204" s="58">
        <v>2</v>
      </c>
      <c r="H204" s="54">
        <v>786.2</v>
      </c>
      <c r="I204" s="54">
        <v>724.61</v>
      </c>
      <c r="J204" s="54">
        <v>577.21</v>
      </c>
      <c r="K204" s="71">
        <v>21</v>
      </c>
      <c r="L204" s="75">
        <v>1811982</v>
      </c>
      <c r="M204" s="61">
        <v>0</v>
      </c>
      <c r="N204" s="61">
        <v>0</v>
      </c>
      <c r="O204" s="61">
        <v>0</v>
      </c>
      <c r="P204" s="61">
        <f>L204-M204-N204-O204</f>
        <v>1811982</v>
      </c>
      <c r="Q204" s="51">
        <f>SUM(L204/H204)</f>
        <v>2304.734164334775</v>
      </c>
      <c r="R204" s="56">
        <v>9673</v>
      </c>
      <c r="S204" s="57" t="s">
        <v>18</v>
      </c>
    </row>
    <row r="205" spans="1:19" s="9" customFormat="1" ht="22.5" customHeight="1">
      <c r="A205" s="161" t="s">
        <v>465</v>
      </c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3"/>
    </row>
    <row r="206" spans="1:19" s="9" customFormat="1" ht="45.75" customHeight="1">
      <c r="A206" s="159" t="s">
        <v>252</v>
      </c>
      <c r="B206" s="160"/>
      <c r="C206" s="39" t="s">
        <v>23</v>
      </c>
      <c r="D206" s="39" t="s">
        <v>23</v>
      </c>
      <c r="E206" s="39" t="s">
        <v>23</v>
      </c>
      <c r="F206" s="39" t="s">
        <v>23</v>
      </c>
      <c r="G206" s="39" t="s">
        <v>23</v>
      </c>
      <c r="H206" s="63">
        <f t="shared" ref="H206:P206" si="22">SUM(H207:H208)</f>
        <v>634.5</v>
      </c>
      <c r="I206" s="63">
        <f t="shared" si="22"/>
        <v>592.38</v>
      </c>
      <c r="J206" s="63">
        <f t="shared" si="22"/>
        <v>588.53</v>
      </c>
      <c r="K206" s="83">
        <f t="shared" si="22"/>
        <v>19</v>
      </c>
      <c r="L206" s="35">
        <f t="shared" si="22"/>
        <v>1989792</v>
      </c>
      <c r="M206" s="35">
        <f t="shared" si="22"/>
        <v>0</v>
      </c>
      <c r="N206" s="35">
        <f t="shared" si="22"/>
        <v>0</v>
      </c>
      <c r="O206" s="35">
        <f t="shared" si="22"/>
        <v>0</v>
      </c>
      <c r="P206" s="35">
        <f t="shared" si="22"/>
        <v>1989792</v>
      </c>
      <c r="Q206" s="131">
        <f>L206/H206</f>
        <v>3136</v>
      </c>
      <c r="R206" s="41" t="s">
        <v>23</v>
      </c>
      <c r="S206" s="41" t="s">
        <v>23</v>
      </c>
    </row>
    <row r="207" spans="1:19" s="8" customFormat="1" ht="21.75" customHeight="1">
      <c r="A207" s="79" t="s">
        <v>46</v>
      </c>
      <c r="B207" s="74" t="s">
        <v>489</v>
      </c>
      <c r="C207" s="49">
        <v>1965</v>
      </c>
      <c r="D207" s="58" t="s">
        <v>20</v>
      </c>
      <c r="E207" s="58" t="s">
        <v>19</v>
      </c>
      <c r="F207" s="58">
        <v>2</v>
      </c>
      <c r="G207" s="58">
        <v>1</v>
      </c>
      <c r="H207" s="54">
        <v>316.89999999999998</v>
      </c>
      <c r="I207" s="54">
        <v>295.8</v>
      </c>
      <c r="J207" s="54">
        <v>294.2</v>
      </c>
      <c r="K207" s="71">
        <v>7</v>
      </c>
      <c r="L207" s="75">
        <f>SUM(M207:P207)</f>
        <v>993798.4</v>
      </c>
      <c r="M207" s="61">
        <v>0</v>
      </c>
      <c r="N207" s="61">
        <v>0</v>
      </c>
      <c r="O207" s="61">
        <v>0</v>
      </c>
      <c r="P207" s="61">
        <v>993798.4</v>
      </c>
      <c r="Q207" s="51">
        <f>L207/H207</f>
        <v>3136.0000000000005</v>
      </c>
      <c r="R207" s="56">
        <v>9673</v>
      </c>
      <c r="S207" s="125" t="s">
        <v>18</v>
      </c>
    </row>
    <row r="208" spans="1:19" s="9" customFormat="1" ht="20.100000000000001" customHeight="1">
      <c r="A208" s="79" t="s">
        <v>21</v>
      </c>
      <c r="B208" s="74" t="s">
        <v>490</v>
      </c>
      <c r="C208" s="49">
        <v>1965</v>
      </c>
      <c r="D208" s="58" t="s">
        <v>20</v>
      </c>
      <c r="E208" s="58" t="s">
        <v>19</v>
      </c>
      <c r="F208" s="58">
        <v>2</v>
      </c>
      <c r="G208" s="58">
        <v>1</v>
      </c>
      <c r="H208" s="54">
        <v>317.60000000000002</v>
      </c>
      <c r="I208" s="54">
        <v>296.58</v>
      </c>
      <c r="J208" s="54">
        <v>294.33</v>
      </c>
      <c r="K208" s="71">
        <v>12</v>
      </c>
      <c r="L208" s="75">
        <f>SUM(M208:P208)</f>
        <v>995993.59999999998</v>
      </c>
      <c r="M208" s="61">
        <v>0</v>
      </c>
      <c r="N208" s="61">
        <v>0</v>
      </c>
      <c r="O208" s="61">
        <v>0</v>
      </c>
      <c r="P208" s="61">
        <v>995993.59999999998</v>
      </c>
      <c r="Q208" s="51">
        <f>L208/H208</f>
        <v>3135.9999999999995</v>
      </c>
      <c r="R208" s="56">
        <v>9673</v>
      </c>
      <c r="S208" s="125" t="s">
        <v>18</v>
      </c>
    </row>
    <row r="209" spans="1:19" s="9" customFormat="1" ht="28.5" customHeight="1">
      <c r="A209" s="161" t="s">
        <v>466</v>
      </c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3"/>
    </row>
    <row r="210" spans="1:19" s="8" customFormat="1" ht="51" customHeight="1">
      <c r="A210" s="154" t="s">
        <v>253</v>
      </c>
      <c r="B210" s="155"/>
      <c r="C210" s="39" t="s">
        <v>23</v>
      </c>
      <c r="D210" s="39" t="s">
        <v>23</v>
      </c>
      <c r="E210" s="39" t="s">
        <v>23</v>
      </c>
      <c r="F210" s="39" t="s">
        <v>23</v>
      </c>
      <c r="G210" s="39" t="s">
        <v>23</v>
      </c>
      <c r="H210" s="35">
        <v>733.2</v>
      </c>
      <c r="I210" s="35">
        <v>520.9</v>
      </c>
      <c r="J210" s="35">
        <v>171.4</v>
      </c>
      <c r="K210" s="83">
        <v>17</v>
      </c>
      <c r="L210" s="44">
        <v>2416171.85</v>
      </c>
      <c r="M210" s="35">
        <v>0</v>
      </c>
      <c r="N210" s="35">
        <v>0</v>
      </c>
      <c r="O210" s="35">
        <v>0</v>
      </c>
      <c r="P210" s="35">
        <f>P211</f>
        <v>2416171.85</v>
      </c>
      <c r="Q210" s="131">
        <f>L210/H210</f>
        <v>3295.3789552645935</v>
      </c>
      <c r="R210" s="41" t="s">
        <v>23</v>
      </c>
      <c r="S210" s="41" t="s">
        <v>23</v>
      </c>
    </row>
    <row r="211" spans="1:19" s="9" customFormat="1" ht="20.100000000000001" customHeight="1">
      <c r="A211" s="49"/>
      <c r="B211" s="113" t="s">
        <v>351</v>
      </c>
      <c r="C211" s="49">
        <v>1969</v>
      </c>
      <c r="D211" s="58" t="s">
        <v>20</v>
      </c>
      <c r="E211" s="58" t="s">
        <v>19</v>
      </c>
      <c r="F211" s="58">
        <v>2</v>
      </c>
      <c r="G211" s="58">
        <v>2</v>
      </c>
      <c r="H211" s="61">
        <v>733.2</v>
      </c>
      <c r="I211" s="61">
        <v>520.9</v>
      </c>
      <c r="J211" s="61">
        <v>171.4</v>
      </c>
      <c r="K211" s="71">
        <v>17</v>
      </c>
      <c r="L211" s="75">
        <v>2416171.85</v>
      </c>
      <c r="M211" s="61">
        <v>0</v>
      </c>
      <c r="N211" s="61">
        <v>0</v>
      </c>
      <c r="O211" s="61">
        <v>0</v>
      </c>
      <c r="P211" s="61">
        <f>L211-M211-N211-O211</f>
        <v>2416171.85</v>
      </c>
      <c r="Q211" s="51">
        <f>L211/H211</f>
        <v>3295.3789552645935</v>
      </c>
      <c r="R211" s="56">
        <v>9673</v>
      </c>
      <c r="S211" s="125" t="s">
        <v>18</v>
      </c>
    </row>
    <row r="212" spans="1:19" s="9" customFormat="1" ht="27" customHeight="1">
      <c r="A212" s="171" t="s">
        <v>467</v>
      </c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3"/>
    </row>
    <row r="213" spans="1:19" s="8" customFormat="1" ht="49.5" customHeight="1">
      <c r="A213" s="159" t="s">
        <v>254</v>
      </c>
      <c r="B213" s="160"/>
      <c r="C213" s="39" t="s">
        <v>23</v>
      </c>
      <c r="D213" s="39" t="s">
        <v>23</v>
      </c>
      <c r="E213" s="39" t="s">
        <v>23</v>
      </c>
      <c r="F213" s="39" t="s">
        <v>23</v>
      </c>
      <c r="G213" s="39" t="s">
        <v>23</v>
      </c>
      <c r="H213" s="63">
        <f>SUM(H214)</f>
        <v>314.8</v>
      </c>
      <c r="I213" s="63">
        <f t="shared" ref="I213:P213" si="23">SUM(I214)</f>
        <v>231.6</v>
      </c>
      <c r="J213" s="63">
        <f t="shared" si="23"/>
        <v>202.5</v>
      </c>
      <c r="K213" s="83">
        <f t="shared" si="23"/>
        <v>15</v>
      </c>
      <c r="L213" s="35">
        <f t="shared" si="23"/>
        <v>1821440</v>
      </c>
      <c r="M213" s="35">
        <f t="shared" si="23"/>
        <v>0</v>
      </c>
      <c r="N213" s="35">
        <f t="shared" si="23"/>
        <v>0</v>
      </c>
      <c r="O213" s="35">
        <f t="shared" si="23"/>
        <v>0</v>
      </c>
      <c r="P213" s="35">
        <f t="shared" si="23"/>
        <v>1821440</v>
      </c>
      <c r="Q213" s="131">
        <f>L213/H213</f>
        <v>5786.0228716645488</v>
      </c>
      <c r="R213" s="41" t="s">
        <v>23</v>
      </c>
      <c r="S213" s="41" t="s">
        <v>23</v>
      </c>
    </row>
    <row r="214" spans="1:19" s="9" customFormat="1" ht="20.100000000000001" customHeight="1">
      <c r="A214" s="65"/>
      <c r="B214" s="126" t="s">
        <v>352</v>
      </c>
      <c r="C214" s="49">
        <v>1966</v>
      </c>
      <c r="D214" s="58" t="s">
        <v>20</v>
      </c>
      <c r="E214" s="58" t="s">
        <v>19</v>
      </c>
      <c r="F214" s="58">
        <v>2</v>
      </c>
      <c r="G214" s="58">
        <v>2</v>
      </c>
      <c r="H214" s="54">
        <v>314.8</v>
      </c>
      <c r="I214" s="54">
        <v>231.6</v>
      </c>
      <c r="J214" s="54">
        <v>202.5</v>
      </c>
      <c r="K214" s="71">
        <v>15</v>
      </c>
      <c r="L214" s="75">
        <f>SUM(M214:P214)</f>
        <v>1821440</v>
      </c>
      <c r="M214" s="61">
        <v>0</v>
      </c>
      <c r="N214" s="61">
        <v>0</v>
      </c>
      <c r="O214" s="61">
        <v>0</v>
      </c>
      <c r="P214" s="61">
        <v>1821440</v>
      </c>
      <c r="Q214" s="51">
        <f>L214/H214</f>
        <v>5786.0228716645488</v>
      </c>
      <c r="R214" s="56">
        <v>9673</v>
      </c>
      <c r="S214" s="125" t="s">
        <v>18</v>
      </c>
    </row>
    <row r="215" spans="1:19" s="9" customFormat="1" ht="33.75" customHeight="1">
      <c r="A215" s="156" t="s">
        <v>468</v>
      </c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8"/>
    </row>
    <row r="216" spans="1:19" s="8" customFormat="1" ht="57.75" customHeight="1">
      <c r="A216" s="159" t="s">
        <v>255</v>
      </c>
      <c r="B216" s="160"/>
      <c r="C216" s="39" t="s">
        <v>23</v>
      </c>
      <c r="D216" s="39" t="s">
        <v>23</v>
      </c>
      <c r="E216" s="39" t="s">
        <v>23</v>
      </c>
      <c r="F216" s="39" t="s">
        <v>23</v>
      </c>
      <c r="G216" s="39" t="s">
        <v>23</v>
      </c>
      <c r="H216" s="63">
        <f>SUM(H217)</f>
        <v>567.79999999999995</v>
      </c>
      <c r="I216" s="63">
        <f t="shared" ref="I216:P216" si="24">SUM(I217)</f>
        <v>392</v>
      </c>
      <c r="J216" s="63">
        <f t="shared" si="24"/>
        <v>392</v>
      </c>
      <c r="K216" s="83">
        <f t="shared" si="24"/>
        <v>22</v>
      </c>
      <c r="L216" s="35">
        <f t="shared" si="24"/>
        <v>2235985</v>
      </c>
      <c r="M216" s="35">
        <f t="shared" si="24"/>
        <v>0</v>
      </c>
      <c r="N216" s="35">
        <f t="shared" si="24"/>
        <v>0</v>
      </c>
      <c r="O216" s="35">
        <f t="shared" si="24"/>
        <v>0</v>
      </c>
      <c r="P216" s="35">
        <f t="shared" si="24"/>
        <v>2235985</v>
      </c>
      <c r="Q216" s="131">
        <f>L216/H216</f>
        <v>3937.9799225079255</v>
      </c>
      <c r="R216" s="41" t="s">
        <v>23</v>
      </c>
      <c r="S216" s="41" t="s">
        <v>23</v>
      </c>
    </row>
    <row r="217" spans="1:19" s="8" customFormat="1" ht="20.100000000000001" customHeight="1">
      <c r="A217" s="79"/>
      <c r="B217" s="126" t="s">
        <v>353</v>
      </c>
      <c r="C217" s="49">
        <v>1964</v>
      </c>
      <c r="D217" s="58" t="s">
        <v>20</v>
      </c>
      <c r="E217" s="49" t="s">
        <v>19</v>
      </c>
      <c r="F217" s="59">
        <v>2</v>
      </c>
      <c r="G217" s="59">
        <v>2</v>
      </c>
      <c r="H217" s="54">
        <v>567.79999999999995</v>
      </c>
      <c r="I217" s="54">
        <v>392</v>
      </c>
      <c r="J217" s="54">
        <v>392</v>
      </c>
      <c r="K217" s="71">
        <v>22</v>
      </c>
      <c r="L217" s="75">
        <f>SUM(M217:P217)</f>
        <v>2235985</v>
      </c>
      <c r="M217" s="61">
        <v>0</v>
      </c>
      <c r="N217" s="61">
        <v>0</v>
      </c>
      <c r="O217" s="61">
        <v>0</v>
      </c>
      <c r="P217" s="61">
        <v>2235985</v>
      </c>
      <c r="Q217" s="51">
        <f>L217/H217</f>
        <v>3937.9799225079255</v>
      </c>
      <c r="R217" s="56">
        <v>9673</v>
      </c>
      <c r="S217" s="122" t="s">
        <v>18</v>
      </c>
    </row>
    <row r="218" spans="1:19" s="8" customFormat="1" ht="21.75" customHeight="1">
      <c r="A218" s="161" t="s">
        <v>469</v>
      </c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3"/>
    </row>
    <row r="219" spans="1:19" s="8" customFormat="1" ht="51.75" customHeight="1">
      <c r="A219" s="159" t="s">
        <v>256</v>
      </c>
      <c r="B219" s="160"/>
      <c r="C219" s="39" t="s">
        <v>23</v>
      </c>
      <c r="D219" s="39" t="s">
        <v>23</v>
      </c>
      <c r="E219" s="39" t="s">
        <v>23</v>
      </c>
      <c r="F219" s="39" t="s">
        <v>23</v>
      </c>
      <c r="G219" s="39" t="s">
        <v>23</v>
      </c>
      <c r="H219" s="63">
        <f>SUM(H220:H241)</f>
        <v>18238.599999999995</v>
      </c>
      <c r="I219" s="63">
        <f>SUM(I220:I241)</f>
        <v>16413.05</v>
      </c>
      <c r="J219" s="63">
        <f>SUM(J220:J241)</f>
        <v>12297.990000000002</v>
      </c>
      <c r="K219" s="117">
        <f>SUM(K220:K241)</f>
        <v>668</v>
      </c>
      <c r="L219" s="44">
        <f>SUM(L220:L241)</f>
        <v>121915990</v>
      </c>
      <c r="M219" s="35">
        <v>0</v>
      </c>
      <c r="N219" s="35">
        <v>0</v>
      </c>
      <c r="O219" s="35">
        <v>0</v>
      </c>
      <c r="P219" s="35">
        <f>SUM(P220:P241)</f>
        <v>121915990</v>
      </c>
      <c r="Q219" s="131">
        <f t="shared" ref="Q219:Q241" si="25">L219/H219</f>
        <v>6684.5037448049761</v>
      </c>
      <c r="R219" s="41" t="s">
        <v>23</v>
      </c>
      <c r="S219" s="41" t="s">
        <v>23</v>
      </c>
    </row>
    <row r="220" spans="1:19" s="8" customFormat="1" ht="20.100000000000001" customHeight="1">
      <c r="A220" s="79" t="s">
        <v>46</v>
      </c>
      <c r="B220" s="126" t="s">
        <v>105</v>
      </c>
      <c r="C220" s="49">
        <v>1950</v>
      </c>
      <c r="D220" s="58" t="s">
        <v>20</v>
      </c>
      <c r="E220" s="49" t="s">
        <v>19</v>
      </c>
      <c r="F220" s="59">
        <v>2</v>
      </c>
      <c r="G220" s="59">
        <v>2</v>
      </c>
      <c r="H220" s="54">
        <v>732.5</v>
      </c>
      <c r="I220" s="54">
        <v>638.29999999999995</v>
      </c>
      <c r="J220" s="54">
        <v>526.70000000000005</v>
      </c>
      <c r="K220" s="71">
        <v>21</v>
      </c>
      <c r="L220" s="75">
        <v>5281030</v>
      </c>
      <c r="M220" s="61">
        <v>0</v>
      </c>
      <c r="N220" s="61">
        <v>0</v>
      </c>
      <c r="O220" s="61">
        <v>0</v>
      </c>
      <c r="P220" s="61">
        <f>L220-M220-N220-O220</f>
        <v>5281030</v>
      </c>
      <c r="Q220" s="51">
        <f t="shared" si="25"/>
        <v>7209.5972696245735</v>
      </c>
      <c r="R220" s="56">
        <v>9673</v>
      </c>
      <c r="S220" s="122" t="s">
        <v>18</v>
      </c>
    </row>
    <row r="221" spans="1:19" s="8" customFormat="1" ht="20.100000000000001" customHeight="1">
      <c r="A221" s="79" t="s">
        <v>21</v>
      </c>
      <c r="B221" s="126" t="s">
        <v>106</v>
      </c>
      <c r="C221" s="49">
        <v>1950</v>
      </c>
      <c r="D221" s="58" t="s">
        <v>20</v>
      </c>
      <c r="E221" s="49" t="s">
        <v>19</v>
      </c>
      <c r="F221" s="59">
        <v>2</v>
      </c>
      <c r="G221" s="59">
        <v>1</v>
      </c>
      <c r="H221" s="54">
        <v>430.9</v>
      </c>
      <c r="I221" s="54">
        <v>397.2</v>
      </c>
      <c r="J221" s="54">
        <v>355.1</v>
      </c>
      <c r="K221" s="71">
        <v>12</v>
      </c>
      <c r="L221" s="75">
        <v>3267014</v>
      </c>
      <c r="M221" s="61">
        <v>0</v>
      </c>
      <c r="N221" s="61">
        <v>0</v>
      </c>
      <c r="O221" s="61">
        <v>0</v>
      </c>
      <c r="P221" s="61">
        <f t="shared" ref="P221:P241" si="26">L221-M221-N221-O221</f>
        <v>3267014</v>
      </c>
      <c r="Q221" s="51">
        <f t="shared" si="25"/>
        <v>7581.8380134602003</v>
      </c>
      <c r="R221" s="56">
        <v>9673</v>
      </c>
      <c r="S221" s="122" t="s">
        <v>18</v>
      </c>
    </row>
    <row r="222" spans="1:19" s="8" customFormat="1" ht="20.100000000000001" customHeight="1">
      <c r="A222" s="79" t="s">
        <v>28</v>
      </c>
      <c r="B222" s="126" t="s">
        <v>107</v>
      </c>
      <c r="C222" s="49">
        <v>1953</v>
      </c>
      <c r="D222" s="58" t="s">
        <v>20</v>
      </c>
      <c r="E222" s="49" t="s">
        <v>24</v>
      </c>
      <c r="F222" s="59">
        <v>2</v>
      </c>
      <c r="G222" s="59">
        <v>2</v>
      </c>
      <c r="H222" s="54">
        <v>799.8</v>
      </c>
      <c r="I222" s="54">
        <v>733.9</v>
      </c>
      <c r="J222" s="54">
        <v>621.1</v>
      </c>
      <c r="K222" s="71">
        <v>21</v>
      </c>
      <c r="L222" s="75">
        <v>7012270</v>
      </c>
      <c r="M222" s="61">
        <v>0</v>
      </c>
      <c r="N222" s="61">
        <v>0</v>
      </c>
      <c r="O222" s="61">
        <v>0</v>
      </c>
      <c r="P222" s="61">
        <f t="shared" si="26"/>
        <v>7012270</v>
      </c>
      <c r="Q222" s="51">
        <f t="shared" si="25"/>
        <v>8767.5293823455868</v>
      </c>
      <c r="R222" s="56">
        <v>9673</v>
      </c>
      <c r="S222" s="122" t="s">
        <v>18</v>
      </c>
    </row>
    <row r="223" spans="1:19" s="8" customFormat="1" ht="20.100000000000001" customHeight="1">
      <c r="A223" s="79" t="s">
        <v>47</v>
      </c>
      <c r="B223" s="126" t="s">
        <v>108</v>
      </c>
      <c r="C223" s="49">
        <v>1954</v>
      </c>
      <c r="D223" s="58" t="s">
        <v>20</v>
      </c>
      <c r="E223" s="49" t="s">
        <v>19</v>
      </c>
      <c r="F223" s="59">
        <v>2</v>
      </c>
      <c r="G223" s="59">
        <v>1</v>
      </c>
      <c r="H223" s="54">
        <v>429.5</v>
      </c>
      <c r="I223" s="54">
        <v>379.7</v>
      </c>
      <c r="J223" s="54">
        <v>297.52</v>
      </c>
      <c r="K223" s="71">
        <v>11</v>
      </c>
      <c r="L223" s="75">
        <v>3142375</v>
      </c>
      <c r="M223" s="61">
        <v>0</v>
      </c>
      <c r="N223" s="61">
        <v>0</v>
      </c>
      <c r="O223" s="61">
        <v>0</v>
      </c>
      <c r="P223" s="61">
        <f t="shared" si="26"/>
        <v>3142375</v>
      </c>
      <c r="Q223" s="51">
        <f t="shared" si="25"/>
        <v>7316.3562281722934</v>
      </c>
      <c r="R223" s="56">
        <v>9673</v>
      </c>
      <c r="S223" s="122" t="s">
        <v>18</v>
      </c>
    </row>
    <row r="224" spans="1:19" s="8" customFormat="1" ht="20.100000000000001" customHeight="1">
      <c r="A224" s="79" t="s">
        <v>48</v>
      </c>
      <c r="B224" s="126" t="s">
        <v>431</v>
      </c>
      <c r="C224" s="49">
        <v>1980</v>
      </c>
      <c r="D224" s="58" t="s">
        <v>20</v>
      </c>
      <c r="E224" s="49" t="s">
        <v>36</v>
      </c>
      <c r="F224" s="59">
        <v>5</v>
      </c>
      <c r="G224" s="59">
        <v>4</v>
      </c>
      <c r="H224" s="54">
        <v>2969.7</v>
      </c>
      <c r="I224" s="54">
        <v>2699.9</v>
      </c>
      <c r="J224" s="54">
        <v>2024.8</v>
      </c>
      <c r="K224" s="71">
        <v>98</v>
      </c>
      <c r="L224" s="75">
        <v>20101844</v>
      </c>
      <c r="M224" s="61">
        <v>0</v>
      </c>
      <c r="N224" s="61">
        <v>0</v>
      </c>
      <c r="O224" s="61">
        <v>0</v>
      </c>
      <c r="P224" s="61">
        <f t="shared" si="26"/>
        <v>20101844</v>
      </c>
      <c r="Q224" s="51">
        <f t="shared" si="25"/>
        <v>6768.9813785904307</v>
      </c>
      <c r="R224" s="56">
        <v>9673</v>
      </c>
      <c r="S224" s="122" t="s">
        <v>18</v>
      </c>
    </row>
    <row r="225" spans="1:19" s="8" customFormat="1" ht="20.100000000000001" customHeight="1">
      <c r="A225" s="49" t="s">
        <v>49</v>
      </c>
      <c r="B225" s="47" t="s">
        <v>432</v>
      </c>
      <c r="C225" s="58">
        <v>1966</v>
      </c>
      <c r="D225" s="58">
        <v>2015</v>
      </c>
      <c r="E225" s="49" t="s">
        <v>19</v>
      </c>
      <c r="F225" s="52">
        <v>5</v>
      </c>
      <c r="G225" s="52">
        <v>3</v>
      </c>
      <c r="H225" s="55">
        <v>3407.4</v>
      </c>
      <c r="I225" s="55">
        <v>2903.8</v>
      </c>
      <c r="J225" s="55">
        <v>1421.1</v>
      </c>
      <c r="K225" s="52">
        <v>254</v>
      </c>
      <c r="L225" s="122">
        <v>1500000</v>
      </c>
      <c r="M225" s="61">
        <v>0</v>
      </c>
      <c r="N225" s="61">
        <v>0</v>
      </c>
      <c r="O225" s="61">
        <v>0</v>
      </c>
      <c r="P225" s="55">
        <f t="shared" si="26"/>
        <v>1500000</v>
      </c>
      <c r="Q225" s="51">
        <f t="shared" si="25"/>
        <v>440.21834830075716</v>
      </c>
      <c r="R225" s="56">
        <v>9673</v>
      </c>
      <c r="S225" s="122" t="s">
        <v>18</v>
      </c>
    </row>
    <row r="226" spans="1:19" s="8" customFormat="1" ht="20.100000000000001" customHeight="1">
      <c r="A226" s="79" t="s">
        <v>50</v>
      </c>
      <c r="B226" s="126" t="s">
        <v>109</v>
      </c>
      <c r="C226" s="49">
        <v>1951</v>
      </c>
      <c r="D226" s="58" t="s">
        <v>20</v>
      </c>
      <c r="E226" s="49" t="s">
        <v>24</v>
      </c>
      <c r="F226" s="59">
        <v>2</v>
      </c>
      <c r="G226" s="59">
        <v>1</v>
      </c>
      <c r="H226" s="54">
        <v>448.4</v>
      </c>
      <c r="I226" s="54">
        <v>430.6</v>
      </c>
      <c r="J226" s="54">
        <v>310.18</v>
      </c>
      <c r="K226" s="71">
        <v>13</v>
      </c>
      <c r="L226" s="75">
        <v>4198625</v>
      </c>
      <c r="M226" s="61">
        <v>0</v>
      </c>
      <c r="N226" s="61">
        <v>0</v>
      </c>
      <c r="O226" s="61">
        <v>0</v>
      </c>
      <c r="P226" s="61">
        <f t="shared" si="26"/>
        <v>4198625</v>
      </c>
      <c r="Q226" s="51">
        <f t="shared" si="25"/>
        <v>9363.5704727921511</v>
      </c>
      <c r="R226" s="56">
        <v>9673</v>
      </c>
      <c r="S226" s="122" t="s">
        <v>18</v>
      </c>
    </row>
    <row r="227" spans="1:19" s="8" customFormat="1" ht="20.100000000000001" customHeight="1">
      <c r="A227" s="79" t="s">
        <v>51</v>
      </c>
      <c r="B227" s="126" t="s">
        <v>110</v>
      </c>
      <c r="C227" s="49">
        <v>1952</v>
      </c>
      <c r="D227" s="58" t="s">
        <v>20</v>
      </c>
      <c r="E227" s="49" t="s">
        <v>19</v>
      </c>
      <c r="F227" s="59">
        <v>2</v>
      </c>
      <c r="G227" s="59">
        <v>1</v>
      </c>
      <c r="H227" s="54">
        <v>457.4</v>
      </c>
      <c r="I227" s="54">
        <v>419.7</v>
      </c>
      <c r="J227" s="54">
        <v>272.14</v>
      </c>
      <c r="K227" s="71">
        <v>15</v>
      </c>
      <c r="L227" s="75">
        <v>4083773</v>
      </c>
      <c r="M227" s="61">
        <v>0</v>
      </c>
      <c r="N227" s="61">
        <v>0</v>
      </c>
      <c r="O227" s="61">
        <v>0</v>
      </c>
      <c r="P227" s="61">
        <f t="shared" si="26"/>
        <v>4083773</v>
      </c>
      <c r="Q227" s="51">
        <f t="shared" si="25"/>
        <v>8928.231307389593</v>
      </c>
      <c r="R227" s="56">
        <v>9673</v>
      </c>
      <c r="S227" s="122" t="s">
        <v>18</v>
      </c>
    </row>
    <row r="228" spans="1:19" s="8" customFormat="1" ht="20.100000000000001" customHeight="1">
      <c r="A228" s="79" t="s">
        <v>52</v>
      </c>
      <c r="B228" s="126" t="s">
        <v>111</v>
      </c>
      <c r="C228" s="49">
        <v>1952</v>
      </c>
      <c r="D228" s="58" t="s">
        <v>20</v>
      </c>
      <c r="E228" s="49" t="s">
        <v>24</v>
      </c>
      <c r="F228" s="59">
        <v>2</v>
      </c>
      <c r="G228" s="59">
        <v>2</v>
      </c>
      <c r="H228" s="54">
        <v>810.8</v>
      </c>
      <c r="I228" s="54">
        <v>740.3</v>
      </c>
      <c r="J228" s="54">
        <v>740.3</v>
      </c>
      <c r="K228" s="71">
        <v>17</v>
      </c>
      <c r="L228" s="75">
        <v>7110114</v>
      </c>
      <c r="M228" s="61">
        <v>0</v>
      </c>
      <c r="N228" s="61">
        <v>0</v>
      </c>
      <c r="O228" s="61">
        <v>0</v>
      </c>
      <c r="P228" s="61">
        <f t="shared" si="26"/>
        <v>7110114</v>
      </c>
      <c r="Q228" s="51">
        <f t="shared" si="25"/>
        <v>8769.2575234336455</v>
      </c>
      <c r="R228" s="56">
        <v>9673</v>
      </c>
      <c r="S228" s="122" t="s">
        <v>18</v>
      </c>
    </row>
    <row r="229" spans="1:19" s="8" customFormat="1" ht="20.100000000000001" customHeight="1">
      <c r="A229" s="79" t="s">
        <v>53</v>
      </c>
      <c r="B229" s="126" t="s">
        <v>112</v>
      </c>
      <c r="C229" s="49">
        <v>1952</v>
      </c>
      <c r="D229" s="58" t="s">
        <v>20</v>
      </c>
      <c r="E229" s="49" t="s">
        <v>24</v>
      </c>
      <c r="F229" s="59">
        <v>2</v>
      </c>
      <c r="G229" s="59">
        <v>1</v>
      </c>
      <c r="H229" s="54">
        <v>469.2</v>
      </c>
      <c r="I229" s="54">
        <v>422.2</v>
      </c>
      <c r="J229" s="54">
        <v>374.68</v>
      </c>
      <c r="K229" s="71">
        <v>10</v>
      </c>
      <c r="L229" s="75">
        <v>4021820</v>
      </c>
      <c r="M229" s="61">
        <v>0</v>
      </c>
      <c r="N229" s="61">
        <v>0</v>
      </c>
      <c r="O229" s="61">
        <v>0</v>
      </c>
      <c r="P229" s="61">
        <f t="shared" si="26"/>
        <v>4021820</v>
      </c>
      <c r="Q229" s="51">
        <f t="shared" si="25"/>
        <v>8571.6538789428814</v>
      </c>
      <c r="R229" s="56">
        <v>9673</v>
      </c>
      <c r="S229" s="122" t="s">
        <v>18</v>
      </c>
    </row>
    <row r="230" spans="1:19" s="8" customFormat="1" ht="20.100000000000001" customHeight="1">
      <c r="A230" s="79" t="s">
        <v>54</v>
      </c>
      <c r="B230" s="126" t="s">
        <v>113</v>
      </c>
      <c r="C230" s="49">
        <v>1952</v>
      </c>
      <c r="D230" s="58" t="s">
        <v>20</v>
      </c>
      <c r="E230" s="49" t="s">
        <v>24</v>
      </c>
      <c r="F230" s="59">
        <v>2</v>
      </c>
      <c r="G230" s="59">
        <v>1</v>
      </c>
      <c r="H230" s="54">
        <v>462.2</v>
      </c>
      <c r="I230" s="54">
        <v>426.9</v>
      </c>
      <c r="J230" s="54">
        <v>320.7</v>
      </c>
      <c r="K230" s="71">
        <v>13</v>
      </c>
      <c r="L230" s="75">
        <v>4127845</v>
      </c>
      <c r="M230" s="61">
        <v>0</v>
      </c>
      <c r="N230" s="61">
        <v>0</v>
      </c>
      <c r="O230" s="61">
        <v>0</v>
      </c>
      <c r="P230" s="61">
        <f t="shared" si="26"/>
        <v>4127845</v>
      </c>
      <c r="Q230" s="51">
        <f t="shared" si="25"/>
        <v>8930.8632626568578</v>
      </c>
      <c r="R230" s="56">
        <v>9673</v>
      </c>
      <c r="S230" s="122" t="s">
        <v>18</v>
      </c>
    </row>
    <row r="231" spans="1:19" s="8" customFormat="1" ht="20.100000000000001" customHeight="1">
      <c r="A231" s="79" t="s">
        <v>55</v>
      </c>
      <c r="B231" s="126" t="s">
        <v>114</v>
      </c>
      <c r="C231" s="49">
        <v>1952</v>
      </c>
      <c r="D231" s="58" t="s">
        <v>20</v>
      </c>
      <c r="E231" s="49" t="s">
        <v>24</v>
      </c>
      <c r="F231" s="59">
        <v>2</v>
      </c>
      <c r="G231" s="59">
        <v>1</v>
      </c>
      <c r="H231" s="54">
        <v>454.5</v>
      </c>
      <c r="I231" s="54">
        <v>415.95</v>
      </c>
      <c r="J231" s="54">
        <v>415.95</v>
      </c>
      <c r="K231" s="71">
        <v>10</v>
      </c>
      <c r="L231" s="75">
        <v>3979302</v>
      </c>
      <c r="M231" s="61">
        <v>0</v>
      </c>
      <c r="N231" s="61">
        <v>0</v>
      </c>
      <c r="O231" s="61">
        <v>0</v>
      </c>
      <c r="P231" s="61">
        <f t="shared" si="26"/>
        <v>3979302</v>
      </c>
      <c r="Q231" s="51">
        <f t="shared" si="25"/>
        <v>8755.3399339933985</v>
      </c>
      <c r="R231" s="56">
        <v>9673</v>
      </c>
      <c r="S231" s="122" t="s">
        <v>18</v>
      </c>
    </row>
    <row r="232" spans="1:19" s="8" customFormat="1" ht="20.100000000000001" customHeight="1">
      <c r="A232" s="79" t="s">
        <v>56</v>
      </c>
      <c r="B232" s="126" t="s">
        <v>115</v>
      </c>
      <c r="C232" s="49">
        <v>1952</v>
      </c>
      <c r="D232" s="58" t="s">
        <v>20</v>
      </c>
      <c r="E232" s="49" t="s">
        <v>24</v>
      </c>
      <c r="F232" s="59">
        <v>2</v>
      </c>
      <c r="G232" s="59">
        <v>2</v>
      </c>
      <c r="H232" s="54">
        <v>814.8</v>
      </c>
      <c r="I232" s="54">
        <v>742.6</v>
      </c>
      <c r="J232" s="54">
        <v>400.68</v>
      </c>
      <c r="K232" s="71">
        <v>22</v>
      </c>
      <c r="L232" s="75">
        <v>7206124</v>
      </c>
      <c r="M232" s="61">
        <v>0</v>
      </c>
      <c r="N232" s="61">
        <v>0</v>
      </c>
      <c r="O232" s="61">
        <v>0</v>
      </c>
      <c r="P232" s="61">
        <f t="shared" si="26"/>
        <v>7206124</v>
      </c>
      <c r="Q232" s="51">
        <f t="shared" si="25"/>
        <v>8844.0402552773685</v>
      </c>
      <c r="R232" s="56">
        <v>9673</v>
      </c>
      <c r="S232" s="122" t="s">
        <v>18</v>
      </c>
    </row>
    <row r="233" spans="1:19" s="8" customFormat="1" ht="20.100000000000001" customHeight="1">
      <c r="A233" s="79" t="s">
        <v>57</v>
      </c>
      <c r="B233" s="126" t="s">
        <v>116</v>
      </c>
      <c r="C233" s="49">
        <v>1953</v>
      </c>
      <c r="D233" s="58" t="s">
        <v>20</v>
      </c>
      <c r="E233" s="49" t="s">
        <v>19</v>
      </c>
      <c r="F233" s="59">
        <v>2</v>
      </c>
      <c r="G233" s="59">
        <v>1</v>
      </c>
      <c r="H233" s="54">
        <v>428.2</v>
      </c>
      <c r="I233" s="54">
        <v>387.9</v>
      </c>
      <c r="J233" s="54">
        <v>326.91000000000003</v>
      </c>
      <c r="K233" s="71">
        <v>20</v>
      </c>
      <c r="L233" s="75">
        <v>3213290</v>
      </c>
      <c r="M233" s="61">
        <v>0</v>
      </c>
      <c r="N233" s="61">
        <v>0</v>
      </c>
      <c r="O233" s="61">
        <v>0</v>
      </c>
      <c r="P233" s="61">
        <f t="shared" si="26"/>
        <v>3213290</v>
      </c>
      <c r="Q233" s="51">
        <f t="shared" si="25"/>
        <v>7504.1802895843066</v>
      </c>
      <c r="R233" s="56">
        <v>9673</v>
      </c>
      <c r="S233" s="122" t="s">
        <v>18</v>
      </c>
    </row>
    <row r="234" spans="1:19" s="8" customFormat="1" ht="19.5" customHeight="1">
      <c r="A234" s="58" t="s">
        <v>58</v>
      </c>
      <c r="B234" s="126" t="s">
        <v>117</v>
      </c>
      <c r="C234" s="49">
        <v>1953</v>
      </c>
      <c r="D234" s="58" t="s">
        <v>20</v>
      </c>
      <c r="E234" s="49" t="s">
        <v>24</v>
      </c>
      <c r="F234" s="59">
        <v>2</v>
      </c>
      <c r="G234" s="59">
        <v>2</v>
      </c>
      <c r="H234" s="54">
        <v>818.7</v>
      </c>
      <c r="I234" s="54">
        <v>747</v>
      </c>
      <c r="J234" s="54">
        <v>576.6</v>
      </c>
      <c r="K234" s="71">
        <v>23</v>
      </c>
      <c r="L234" s="75">
        <v>7134891</v>
      </c>
      <c r="M234" s="61">
        <v>0</v>
      </c>
      <c r="N234" s="61">
        <v>0</v>
      </c>
      <c r="O234" s="61">
        <v>0</v>
      </c>
      <c r="P234" s="61">
        <f t="shared" si="26"/>
        <v>7134891</v>
      </c>
      <c r="Q234" s="51">
        <f t="shared" si="25"/>
        <v>8714.9028948332725</v>
      </c>
      <c r="R234" s="56">
        <v>9673</v>
      </c>
      <c r="S234" s="122" t="s">
        <v>18</v>
      </c>
    </row>
    <row r="235" spans="1:19" s="8" customFormat="1" ht="20.100000000000001" customHeight="1">
      <c r="A235" s="79" t="s">
        <v>59</v>
      </c>
      <c r="B235" s="126" t="s">
        <v>118</v>
      </c>
      <c r="C235" s="49">
        <v>1953</v>
      </c>
      <c r="D235" s="58" t="s">
        <v>20</v>
      </c>
      <c r="E235" s="49" t="s">
        <v>24</v>
      </c>
      <c r="F235" s="59">
        <v>2</v>
      </c>
      <c r="G235" s="59">
        <v>3</v>
      </c>
      <c r="H235" s="54">
        <v>1182.3</v>
      </c>
      <c r="I235" s="54">
        <v>1112.5</v>
      </c>
      <c r="J235" s="54">
        <v>861.2</v>
      </c>
      <c r="K235" s="71">
        <v>23</v>
      </c>
      <c r="L235" s="75">
        <v>9629493</v>
      </c>
      <c r="M235" s="61">
        <v>0</v>
      </c>
      <c r="N235" s="61">
        <v>0</v>
      </c>
      <c r="O235" s="61">
        <v>0</v>
      </c>
      <c r="P235" s="61">
        <f t="shared" si="26"/>
        <v>9629493</v>
      </c>
      <c r="Q235" s="51">
        <f t="shared" si="25"/>
        <v>8144.7120020299417</v>
      </c>
      <c r="R235" s="56">
        <v>9673</v>
      </c>
      <c r="S235" s="122" t="s">
        <v>18</v>
      </c>
    </row>
    <row r="236" spans="1:19" s="8" customFormat="1" ht="20.100000000000001" customHeight="1">
      <c r="A236" s="79" t="s">
        <v>60</v>
      </c>
      <c r="B236" s="126" t="s">
        <v>309</v>
      </c>
      <c r="C236" s="49">
        <v>1954</v>
      </c>
      <c r="D236" s="58" t="s">
        <v>20</v>
      </c>
      <c r="E236" s="49" t="s">
        <v>19</v>
      </c>
      <c r="F236" s="59">
        <v>2</v>
      </c>
      <c r="G236" s="59">
        <v>1</v>
      </c>
      <c r="H236" s="54">
        <v>426.7</v>
      </c>
      <c r="I236" s="54">
        <v>386.9</v>
      </c>
      <c r="J236" s="54">
        <v>343.92</v>
      </c>
      <c r="K236" s="71">
        <v>14</v>
      </c>
      <c r="L236" s="75">
        <v>3753368</v>
      </c>
      <c r="M236" s="61">
        <v>0</v>
      </c>
      <c r="N236" s="61">
        <v>0</v>
      </c>
      <c r="O236" s="61">
        <v>0</v>
      </c>
      <c r="P236" s="61">
        <f t="shared" si="26"/>
        <v>3753368</v>
      </c>
      <c r="Q236" s="51">
        <f t="shared" si="25"/>
        <v>8796.269041481135</v>
      </c>
      <c r="R236" s="56">
        <v>9673</v>
      </c>
      <c r="S236" s="122" t="s">
        <v>18</v>
      </c>
    </row>
    <row r="237" spans="1:19" s="8" customFormat="1" ht="20.100000000000001" customHeight="1">
      <c r="A237" s="79" t="s">
        <v>61</v>
      </c>
      <c r="B237" s="126" t="s">
        <v>119</v>
      </c>
      <c r="C237" s="49">
        <v>1954</v>
      </c>
      <c r="D237" s="58" t="s">
        <v>20</v>
      </c>
      <c r="E237" s="49" t="s">
        <v>24</v>
      </c>
      <c r="F237" s="59">
        <v>2</v>
      </c>
      <c r="G237" s="59">
        <v>1</v>
      </c>
      <c r="H237" s="54">
        <v>447.8</v>
      </c>
      <c r="I237" s="54">
        <v>411.8</v>
      </c>
      <c r="J237" s="54">
        <v>411.8</v>
      </c>
      <c r="K237" s="71">
        <v>10</v>
      </c>
      <c r="L237" s="75">
        <v>4094537</v>
      </c>
      <c r="M237" s="61">
        <v>0</v>
      </c>
      <c r="N237" s="61">
        <v>0</v>
      </c>
      <c r="O237" s="61">
        <v>0</v>
      </c>
      <c r="P237" s="61">
        <f t="shared" si="26"/>
        <v>4094537</v>
      </c>
      <c r="Q237" s="51">
        <f t="shared" si="25"/>
        <v>9143.6735149620363</v>
      </c>
      <c r="R237" s="56">
        <v>9673</v>
      </c>
      <c r="S237" s="122" t="s">
        <v>18</v>
      </c>
    </row>
    <row r="238" spans="1:19" s="9" customFormat="1" ht="32.25" customHeight="1">
      <c r="A238" s="58" t="s">
        <v>62</v>
      </c>
      <c r="B238" s="126" t="s">
        <v>120</v>
      </c>
      <c r="C238" s="49">
        <v>1954</v>
      </c>
      <c r="D238" s="58" t="s">
        <v>20</v>
      </c>
      <c r="E238" s="49" t="s">
        <v>37</v>
      </c>
      <c r="F238" s="59">
        <v>2</v>
      </c>
      <c r="G238" s="59">
        <v>2</v>
      </c>
      <c r="H238" s="54">
        <v>431.6</v>
      </c>
      <c r="I238" s="54">
        <v>388.3</v>
      </c>
      <c r="J238" s="54">
        <v>339.8</v>
      </c>
      <c r="K238" s="71">
        <v>9</v>
      </c>
      <c r="L238" s="75">
        <v>3972862</v>
      </c>
      <c r="M238" s="61">
        <v>0</v>
      </c>
      <c r="N238" s="61">
        <v>0</v>
      </c>
      <c r="O238" s="61">
        <v>0</v>
      </c>
      <c r="P238" s="61">
        <f t="shared" si="26"/>
        <v>3972862</v>
      </c>
      <c r="Q238" s="51">
        <f t="shared" si="25"/>
        <v>9204.9629286376276</v>
      </c>
      <c r="R238" s="56">
        <v>9673</v>
      </c>
      <c r="S238" s="122" t="s">
        <v>18</v>
      </c>
    </row>
    <row r="239" spans="1:19" s="10" customFormat="1" ht="21" customHeight="1">
      <c r="A239" s="58" t="s">
        <v>63</v>
      </c>
      <c r="B239" s="126" t="s">
        <v>310</v>
      </c>
      <c r="C239" s="49">
        <v>1955</v>
      </c>
      <c r="D239" s="58" t="s">
        <v>20</v>
      </c>
      <c r="E239" s="49" t="s">
        <v>19</v>
      </c>
      <c r="F239" s="59">
        <v>2</v>
      </c>
      <c r="G239" s="59">
        <v>1</v>
      </c>
      <c r="H239" s="54">
        <v>445</v>
      </c>
      <c r="I239" s="54">
        <v>386.3</v>
      </c>
      <c r="J239" s="54">
        <v>314.60000000000002</v>
      </c>
      <c r="K239" s="71">
        <v>12</v>
      </c>
      <c r="L239" s="75">
        <v>3933322</v>
      </c>
      <c r="M239" s="61">
        <v>0</v>
      </c>
      <c r="N239" s="61">
        <v>0</v>
      </c>
      <c r="O239" s="61">
        <v>0</v>
      </c>
      <c r="P239" s="61">
        <f t="shared" si="26"/>
        <v>3933322</v>
      </c>
      <c r="Q239" s="51">
        <f t="shared" si="25"/>
        <v>8838.9258426966298</v>
      </c>
      <c r="R239" s="56">
        <v>9673</v>
      </c>
      <c r="S239" s="122" t="s">
        <v>18</v>
      </c>
    </row>
    <row r="240" spans="1:19" s="8" customFormat="1" ht="21" customHeight="1">
      <c r="A240" s="58" t="s">
        <v>64</v>
      </c>
      <c r="B240" s="126" t="s">
        <v>311</v>
      </c>
      <c r="C240" s="49">
        <v>1955</v>
      </c>
      <c r="D240" s="58" t="s">
        <v>20</v>
      </c>
      <c r="E240" s="49" t="s">
        <v>24</v>
      </c>
      <c r="F240" s="59">
        <v>2</v>
      </c>
      <c r="G240" s="59">
        <v>2</v>
      </c>
      <c r="H240" s="54">
        <v>681.6</v>
      </c>
      <c r="I240" s="54">
        <v>627.20000000000005</v>
      </c>
      <c r="J240" s="54">
        <v>428.11</v>
      </c>
      <c r="K240" s="71">
        <v>19</v>
      </c>
      <c r="L240" s="75">
        <v>6114420</v>
      </c>
      <c r="M240" s="61">
        <v>0</v>
      </c>
      <c r="N240" s="61">
        <v>0</v>
      </c>
      <c r="O240" s="61">
        <v>0</v>
      </c>
      <c r="P240" s="61">
        <f t="shared" si="26"/>
        <v>6114420</v>
      </c>
      <c r="Q240" s="51">
        <f t="shared" si="25"/>
        <v>8970.6866197183099</v>
      </c>
      <c r="R240" s="56">
        <v>9673</v>
      </c>
      <c r="S240" s="122" t="s">
        <v>18</v>
      </c>
    </row>
    <row r="241" spans="1:19" s="8" customFormat="1">
      <c r="A241" s="79" t="s">
        <v>65</v>
      </c>
      <c r="B241" s="126" t="s">
        <v>121</v>
      </c>
      <c r="C241" s="49">
        <v>1955</v>
      </c>
      <c r="D241" s="58" t="s">
        <v>20</v>
      </c>
      <c r="E241" s="49" t="s">
        <v>24</v>
      </c>
      <c r="F241" s="59">
        <v>2</v>
      </c>
      <c r="G241" s="59">
        <v>2</v>
      </c>
      <c r="H241" s="54">
        <v>689.6</v>
      </c>
      <c r="I241" s="54">
        <v>614.1</v>
      </c>
      <c r="J241" s="54">
        <v>614.1</v>
      </c>
      <c r="K241" s="71">
        <v>21</v>
      </c>
      <c r="L241" s="75">
        <v>5037671</v>
      </c>
      <c r="M241" s="61">
        <v>0</v>
      </c>
      <c r="N241" s="61">
        <v>0</v>
      </c>
      <c r="O241" s="61">
        <v>0</v>
      </c>
      <c r="P241" s="61">
        <f t="shared" si="26"/>
        <v>5037671</v>
      </c>
      <c r="Q241" s="51">
        <f t="shared" si="25"/>
        <v>7305.2073665893267</v>
      </c>
      <c r="R241" s="56">
        <v>9673</v>
      </c>
      <c r="S241" s="122" t="s">
        <v>18</v>
      </c>
    </row>
    <row r="242" spans="1:19" s="8" customFormat="1" ht="18.75" customHeight="1">
      <c r="A242" s="161" t="s">
        <v>470</v>
      </c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3"/>
    </row>
    <row r="243" spans="1:19" s="8" customFormat="1" ht="54" customHeight="1">
      <c r="A243" s="159" t="s">
        <v>257</v>
      </c>
      <c r="B243" s="160"/>
      <c r="C243" s="39" t="s">
        <v>23</v>
      </c>
      <c r="D243" s="39" t="s">
        <v>23</v>
      </c>
      <c r="E243" s="39" t="s">
        <v>23</v>
      </c>
      <c r="F243" s="39" t="s">
        <v>23</v>
      </c>
      <c r="G243" s="39" t="s">
        <v>23</v>
      </c>
      <c r="H243" s="63">
        <f t="shared" ref="H243:P243" si="27">SUM(H244:H246)</f>
        <v>1346.1</v>
      </c>
      <c r="I243" s="63">
        <f t="shared" si="27"/>
        <v>1216.3</v>
      </c>
      <c r="J243" s="63">
        <f t="shared" si="27"/>
        <v>805.59999999999991</v>
      </c>
      <c r="K243" s="83">
        <f t="shared" si="27"/>
        <v>48</v>
      </c>
      <c r="L243" s="35">
        <f t="shared" si="27"/>
        <v>8218451.9000000004</v>
      </c>
      <c r="M243" s="35">
        <v>0</v>
      </c>
      <c r="N243" s="35">
        <v>0</v>
      </c>
      <c r="O243" s="35">
        <v>0</v>
      </c>
      <c r="P243" s="35">
        <f t="shared" si="27"/>
        <v>8218451.9000000004</v>
      </c>
      <c r="Q243" s="131">
        <f>L243/H243</f>
        <v>6105.379912339351</v>
      </c>
      <c r="R243" s="41" t="s">
        <v>23</v>
      </c>
      <c r="S243" s="41" t="s">
        <v>23</v>
      </c>
    </row>
    <row r="244" spans="1:19" s="9" customFormat="1" ht="23.25" customHeight="1">
      <c r="A244" s="79" t="s">
        <v>46</v>
      </c>
      <c r="B244" s="126" t="s">
        <v>198</v>
      </c>
      <c r="C244" s="84">
        <v>1958</v>
      </c>
      <c r="D244" s="58" t="s">
        <v>20</v>
      </c>
      <c r="E244" s="128" t="s">
        <v>19</v>
      </c>
      <c r="F244" s="38">
        <v>2</v>
      </c>
      <c r="G244" s="38">
        <v>1</v>
      </c>
      <c r="H244" s="86">
        <v>421.5</v>
      </c>
      <c r="I244" s="86">
        <v>385.7</v>
      </c>
      <c r="J244" s="86">
        <v>252.7</v>
      </c>
      <c r="K244" s="87">
        <v>11</v>
      </c>
      <c r="L244" s="88">
        <v>3398512.5</v>
      </c>
      <c r="M244" s="61">
        <v>0</v>
      </c>
      <c r="N244" s="61">
        <v>0</v>
      </c>
      <c r="O244" s="61">
        <v>0</v>
      </c>
      <c r="P244" s="61">
        <f>L244-M244-N244-O244</f>
        <v>3398512.5</v>
      </c>
      <c r="Q244" s="139">
        <f>L244/H244</f>
        <v>8062.9003558718859</v>
      </c>
      <c r="R244" s="56">
        <v>9673</v>
      </c>
      <c r="S244" s="108" t="s">
        <v>18</v>
      </c>
    </row>
    <row r="245" spans="1:19" s="9" customFormat="1" ht="24.75" customHeight="1">
      <c r="A245" s="58" t="s">
        <v>21</v>
      </c>
      <c r="B245" s="126" t="s">
        <v>199</v>
      </c>
      <c r="C245" s="84">
        <v>1950</v>
      </c>
      <c r="D245" s="58" t="s">
        <v>20</v>
      </c>
      <c r="E245" s="128" t="s">
        <v>19</v>
      </c>
      <c r="F245" s="38">
        <v>2</v>
      </c>
      <c r="G245" s="38">
        <v>2</v>
      </c>
      <c r="H245" s="86">
        <v>495.8</v>
      </c>
      <c r="I245" s="86">
        <v>444.9</v>
      </c>
      <c r="J245" s="86">
        <v>208.1</v>
      </c>
      <c r="K245" s="87">
        <v>18</v>
      </c>
      <c r="L245" s="88">
        <v>2524626.2000000002</v>
      </c>
      <c r="M245" s="61">
        <v>0</v>
      </c>
      <c r="N245" s="61">
        <v>0</v>
      </c>
      <c r="O245" s="61">
        <v>0</v>
      </c>
      <c r="P245" s="61">
        <f>L245-M245-N245-O245</f>
        <v>2524626.2000000002</v>
      </c>
      <c r="Q245" s="139">
        <f>L245/H245</f>
        <v>5092.0254134731749</v>
      </c>
      <c r="R245" s="56">
        <v>9673</v>
      </c>
      <c r="S245" s="108" t="s">
        <v>18</v>
      </c>
    </row>
    <row r="246" spans="1:19" s="8" customFormat="1" ht="21" customHeight="1">
      <c r="A246" s="79" t="s">
        <v>28</v>
      </c>
      <c r="B246" s="126" t="s">
        <v>200</v>
      </c>
      <c r="C246" s="84">
        <v>1950</v>
      </c>
      <c r="D246" s="58" t="s">
        <v>20</v>
      </c>
      <c r="E246" s="128" t="s">
        <v>19</v>
      </c>
      <c r="F246" s="38">
        <v>2</v>
      </c>
      <c r="G246" s="38">
        <v>2</v>
      </c>
      <c r="H246" s="86">
        <v>428.8</v>
      </c>
      <c r="I246" s="86">
        <v>385.7</v>
      </c>
      <c r="J246" s="86">
        <v>344.8</v>
      </c>
      <c r="K246" s="87">
        <v>19</v>
      </c>
      <c r="L246" s="88">
        <v>2295313.2000000002</v>
      </c>
      <c r="M246" s="61">
        <v>0</v>
      </c>
      <c r="N246" s="61">
        <v>0</v>
      </c>
      <c r="O246" s="61">
        <v>0</v>
      </c>
      <c r="P246" s="61">
        <f>L246-M246-N246-O246</f>
        <v>2295313.2000000002</v>
      </c>
      <c r="Q246" s="139">
        <f>L246/H246</f>
        <v>5352.875932835821</v>
      </c>
      <c r="R246" s="56">
        <v>9673</v>
      </c>
      <c r="S246" s="108" t="s">
        <v>18</v>
      </c>
    </row>
    <row r="247" spans="1:19" s="8" customFormat="1" ht="19.5" customHeight="1">
      <c r="A247" s="161" t="s">
        <v>471</v>
      </c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3"/>
    </row>
    <row r="248" spans="1:19" s="8" customFormat="1" ht="39.75" customHeight="1">
      <c r="A248" s="159" t="s">
        <v>439</v>
      </c>
      <c r="B248" s="160"/>
      <c r="C248" s="39" t="s">
        <v>23</v>
      </c>
      <c r="D248" s="39" t="s">
        <v>23</v>
      </c>
      <c r="E248" s="39" t="s">
        <v>23</v>
      </c>
      <c r="F248" s="39" t="s">
        <v>23</v>
      </c>
      <c r="G248" s="39" t="s">
        <v>23</v>
      </c>
      <c r="H248" s="129">
        <f>H249+H250+H251</f>
        <v>12069.1</v>
      </c>
      <c r="I248" s="129">
        <f>I249+I250+I251</f>
        <v>10688.8</v>
      </c>
      <c r="J248" s="129">
        <f>J249+J250+J251</f>
        <v>9807.67</v>
      </c>
      <c r="K248" s="130">
        <f>K249+K250+K251</f>
        <v>508</v>
      </c>
      <c r="L248" s="131">
        <f>SUM(L249:L251)</f>
        <v>2398804</v>
      </c>
      <c r="M248" s="35">
        <v>0</v>
      </c>
      <c r="N248" s="35">
        <v>0</v>
      </c>
      <c r="O248" s="35">
        <v>0</v>
      </c>
      <c r="P248" s="131">
        <f>P249+P250+P251</f>
        <v>2398804</v>
      </c>
      <c r="Q248" s="131">
        <f>L248/H248</f>
        <v>198.75583100645449</v>
      </c>
      <c r="R248" s="39" t="s">
        <v>23</v>
      </c>
      <c r="S248" s="39" t="s">
        <v>23</v>
      </c>
    </row>
    <row r="249" spans="1:19" s="9" customFormat="1" ht="23.25" customHeight="1">
      <c r="A249" s="48" t="s">
        <v>46</v>
      </c>
      <c r="B249" s="47" t="s">
        <v>427</v>
      </c>
      <c r="C249" s="58">
        <v>1984</v>
      </c>
      <c r="D249" s="58">
        <v>2015</v>
      </c>
      <c r="E249" s="49" t="s">
        <v>25</v>
      </c>
      <c r="F249" s="103">
        <v>5</v>
      </c>
      <c r="G249" s="103">
        <v>3</v>
      </c>
      <c r="H249" s="104">
        <v>3650.8</v>
      </c>
      <c r="I249" s="104">
        <v>3232.5</v>
      </c>
      <c r="J249" s="104">
        <v>3012.6</v>
      </c>
      <c r="K249" s="103">
        <v>151</v>
      </c>
      <c r="L249" s="97">
        <v>865113</v>
      </c>
      <c r="M249" s="61">
        <v>0</v>
      </c>
      <c r="N249" s="61">
        <v>0</v>
      </c>
      <c r="O249" s="61">
        <v>0</v>
      </c>
      <c r="P249" s="127">
        <v>865113</v>
      </c>
      <c r="Q249" s="51">
        <f>L249/H249</f>
        <v>236.96532266900405</v>
      </c>
      <c r="R249" s="56">
        <v>9673</v>
      </c>
      <c r="S249" s="108" t="s">
        <v>18</v>
      </c>
    </row>
    <row r="250" spans="1:19" s="8" customFormat="1" ht="24.75" customHeight="1">
      <c r="A250" s="48" t="s">
        <v>21</v>
      </c>
      <c r="B250" s="47" t="s">
        <v>428</v>
      </c>
      <c r="C250" s="58">
        <v>1983</v>
      </c>
      <c r="D250" s="58">
        <v>2015</v>
      </c>
      <c r="E250" s="49" t="s">
        <v>25</v>
      </c>
      <c r="F250" s="103">
        <v>5</v>
      </c>
      <c r="G250" s="103">
        <v>4</v>
      </c>
      <c r="H250" s="104">
        <v>3392.4</v>
      </c>
      <c r="I250" s="104">
        <v>3012.6</v>
      </c>
      <c r="J250" s="104">
        <v>2831.46</v>
      </c>
      <c r="K250" s="103">
        <v>149</v>
      </c>
      <c r="L250" s="97">
        <v>658193</v>
      </c>
      <c r="M250" s="61">
        <v>0</v>
      </c>
      <c r="N250" s="61">
        <v>0</v>
      </c>
      <c r="O250" s="61">
        <v>0</v>
      </c>
      <c r="P250" s="51">
        <v>658193</v>
      </c>
      <c r="Q250" s="51">
        <f>L250/H250</f>
        <v>194.01986794010139</v>
      </c>
      <c r="R250" s="56">
        <v>9673</v>
      </c>
      <c r="S250" s="108" t="s">
        <v>18</v>
      </c>
    </row>
    <row r="251" spans="1:19" s="8" customFormat="1" ht="20.100000000000001" customHeight="1">
      <c r="A251" s="48" t="s">
        <v>28</v>
      </c>
      <c r="B251" s="47" t="s">
        <v>429</v>
      </c>
      <c r="C251" s="58">
        <v>1994</v>
      </c>
      <c r="D251" s="58">
        <v>2015</v>
      </c>
      <c r="E251" s="49" t="s">
        <v>25</v>
      </c>
      <c r="F251" s="103">
        <v>5</v>
      </c>
      <c r="G251" s="103">
        <v>4</v>
      </c>
      <c r="H251" s="104">
        <v>5025.8999999999996</v>
      </c>
      <c r="I251" s="104">
        <v>4443.7</v>
      </c>
      <c r="J251" s="104">
        <v>3963.61</v>
      </c>
      <c r="K251" s="103">
        <v>208</v>
      </c>
      <c r="L251" s="97">
        <v>875498</v>
      </c>
      <c r="M251" s="61">
        <v>0</v>
      </c>
      <c r="N251" s="61">
        <v>0</v>
      </c>
      <c r="O251" s="61">
        <v>0</v>
      </c>
      <c r="P251" s="127">
        <v>875498</v>
      </c>
      <c r="Q251" s="51">
        <f>L251/H251</f>
        <v>174.19725820251099</v>
      </c>
      <c r="R251" s="56">
        <v>9673</v>
      </c>
      <c r="S251" s="108" t="s">
        <v>18</v>
      </c>
    </row>
    <row r="252" spans="1:19" s="37" customFormat="1" ht="20.100000000000001" customHeight="1">
      <c r="A252" s="161" t="s">
        <v>472</v>
      </c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3"/>
    </row>
    <row r="253" spans="1:19" s="8" customFormat="1" ht="48" customHeight="1">
      <c r="A253" s="159" t="s">
        <v>258</v>
      </c>
      <c r="B253" s="160"/>
      <c r="C253" s="62" t="s">
        <v>23</v>
      </c>
      <c r="D253" s="62" t="s">
        <v>23</v>
      </c>
      <c r="E253" s="62" t="s">
        <v>23</v>
      </c>
      <c r="F253" s="62" t="s">
        <v>23</v>
      </c>
      <c r="G253" s="62" t="s">
        <v>23</v>
      </c>
      <c r="H253" s="63">
        <f t="shared" ref="H253:P253" si="28">SUM(H254:H255)</f>
        <v>519.1</v>
      </c>
      <c r="I253" s="63">
        <f t="shared" si="28"/>
        <v>420.95000000000005</v>
      </c>
      <c r="J253" s="63">
        <f t="shared" si="28"/>
        <v>384.95000000000005</v>
      </c>
      <c r="K253" s="83">
        <f t="shared" si="28"/>
        <v>33</v>
      </c>
      <c r="L253" s="35">
        <f t="shared" si="28"/>
        <v>3356650</v>
      </c>
      <c r="M253" s="35">
        <f t="shared" si="28"/>
        <v>0</v>
      </c>
      <c r="N253" s="35">
        <f t="shared" si="28"/>
        <v>0</v>
      </c>
      <c r="O253" s="35">
        <f t="shared" si="28"/>
        <v>0</v>
      </c>
      <c r="P253" s="35">
        <f t="shared" si="28"/>
        <v>3356650</v>
      </c>
      <c r="Q253" s="131">
        <f>L253/H253</f>
        <v>6466.2878058177612</v>
      </c>
      <c r="R253" s="41" t="s">
        <v>23</v>
      </c>
      <c r="S253" s="41" t="s">
        <v>23</v>
      </c>
    </row>
    <row r="254" spans="1:19" s="9" customFormat="1" ht="21.75" customHeight="1">
      <c r="A254" s="58" t="s">
        <v>46</v>
      </c>
      <c r="B254" s="93" t="s">
        <v>312</v>
      </c>
      <c r="C254" s="49">
        <v>1974</v>
      </c>
      <c r="D254" s="58" t="s">
        <v>20</v>
      </c>
      <c r="E254" s="38" t="s">
        <v>19</v>
      </c>
      <c r="F254" s="38">
        <v>2</v>
      </c>
      <c r="G254" s="38">
        <v>1</v>
      </c>
      <c r="H254" s="110">
        <v>289.60000000000002</v>
      </c>
      <c r="I254" s="110">
        <v>229.55</v>
      </c>
      <c r="J254" s="110">
        <v>229.55</v>
      </c>
      <c r="K254" s="87">
        <v>22</v>
      </c>
      <c r="L254" s="94">
        <f>SUM(M254:P254)</f>
        <v>1836399.99</v>
      </c>
      <c r="M254" s="94">
        <v>0</v>
      </c>
      <c r="N254" s="94">
        <v>0</v>
      </c>
      <c r="O254" s="94">
        <v>0</v>
      </c>
      <c r="P254" s="94">
        <v>1836399.99</v>
      </c>
      <c r="Q254" s="94">
        <f>L254/H254</f>
        <v>6341.1601864640879</v>
      </c>
      <c r="R254" s="56">
        <v>9673</v>
      </c>
      <c r="S254" s="57" t="s">
        <v>18</v>
      </c>
    </row>
    <row r="255" spans="1:19" s="9" customFormat="1" ht="21" customHeight="1">
      <c r="A255" s="58" t="s">
        <v>21</v>
      </c>
      <c r="B255" s="93" t="s">
        <v>313</v>
      </c>
      <c r="C255" s="49">
        <v>1980</v>
      </c>
      <c r="D255" s="58" t="s">
        <v>20</v>
      </c>
      <c r="E255" s="38" t="s">
        <v>19</v>
      </c>
      <c r="F255" s="38">
        <v>2</v>
      </c>
      <c r="G255" s="38">
        <v>1</v>
      </c>
      <c r="H255" s="110">
        <v>229.5</v>
      </c>
      <c r="I255" s="110">
        <v>191.4</v>
      </c>
      <c r="J255" s="110">
        <v>155.4</v>
      </c>
      <c r="K255" s="87">
        <v>11</v>
      </c>
      <c r="L255" s="94">
        <f>SUM(M255:P255)</f>
        <v>1520250.01</v>
      </c>
      <c r="M255" s="94">
        <v>0</v>
      </c>
      <c r="N255" s="94">
        <v>0</v>
      </c>
      <c r="O255" s="94">
        <v>0</v>
      </c>
      <c r="P255" s="94">
        <v>1520250.01</v>
      </c>
      <c r="Q255" s="94">
        <f>L255/H255</f>
        <v>6624.1830501089325</v>
      </c>
      <c r="R255" s="56">
        <v>9673</v>
      </c>
      <c r="S255" s="57" t="s">
        <v>18</v>
      </c>
    </row>
    <row r="256" spans="1:19" s="8" customFormat="1" ht="20.100000000000001" customHeight="1">
      <c r="A256" s="161" t="s">
        <v>473</v>
      </c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3"/>
    </row>
    <row r="257" spans="1:19" s="9" customFormat="1" ht="36.75" customHeight="1">
      <c r="A257" s="159" t="s">
        <v>259</v>
      </c>
      <c r="B257" s="160"/>
      <c r="C257" s="39" t="s">
        <v>23</v>
      </c>
      <c r="D257" s="39" t="s">
        <v>23</v>
      </c>
      <c r="E257" s="39" t="s">
        <v>23</v>
      </c>
      <c r="F257" s="39" t="s">
        <v>23</v>
      </c>
      <c r="G257" s="39" t="s">
        <v>23</v>
      </c>
      <c r="H257" s="63">
        <f t="shared" ref="H257:P257" si="29">SUM(H258:H261)</f>
        <v>4648.7</v>
      </c>
      <c r="I257" s="63">
        <f t="shared" si="29"/>
        <v>4220.1000000000004</v>
      </c>
      <c r="J257" s="63">
        <f t="shared" si="29"/>
        <v>3660.4</v>
      </c>
      <c r="K257" s="83">
        <f t="shared" si="29"/>
        <v>207</v>
      </c>
      <c r="L257" s="35">
        <f t="shared" si="29"/>
        <v>20786705</v>
      </c>
      <c r="M257" s="73">
        <v>0</v>
      </c>
      <c r="N257" s="73">
        <v>0</v>
      </c>
      <c r="O257" s="73">
        <v>0</v>
      </c>
      <c r="P257" s="35">
        <f t="shared" si="29"/>
        <v>20786705</v>
      </c>
      <c r="Q257" s="131">
        <f>L257/H257</f>
        <v>4471.5092391421258</v>
      </c>
      <c r="R257" s="41" t="s">
        <v>23</v>
      </c>
      <c r="S257" s="41" t="s">
        <v>23</v>
      </c>
    </row>
    <row r="258" spans="1:19" s="9" customFormat="1" ht="21" customHeight="1">
      <c r="A258" s="58" t="s">
        <v>46</v>
      </c>
      <c r="B258" s="70" t="s">
        <v>502</v>
      </c>
      <c r="C258" s="58">
        <v>1974</v>
      </c>
      <c r="D258" s="58" t="s">
        <v>20</v>
      </c>
      <c r="E258" s="38" t="s">
        <v>19</v>
      </c>
      <c r="F258" s="58">
        <v>5</v>
      </c>
      <c r="G258" s="58">
        <v>4</v>
      </c>
      <c r="H258" s="54">
        <v>3430.4</v>
      </c>
      <c r="I258" s="54">
        <v>3135.5</v>
      </c>
      <c r="J258" s="54">
        <v>2617.4</v>
      </c>
      <c r="K258" s="132">
        <v>141</v>
      </c>
      <c r="L258" s="133">
        <v>13128828</v>
      </c>
      <c r="M258" s="94">
        <v>0</v>
      </c>
      <c r="N258" s="94">
        <v>0</v>
      </c>
      <c r="O258" s="94">
        <v>0</v>
      </c>
      <c r="P258" s="61">
        <f>L258-M258-N258-O258</f>
        <v>13128828</v>
      </c>
      <c r="Q258" s="94">
        <f>L258/H258</f>
        <v>3827.200326492537</v>
      </c>
      <c r="R258" s="56">
        <v>9673</v>
      </c>
      <c r="S258" s="134" t="s">
        <v>18</v>
      </c>
    </row>
    <row r="259" spans="1:19" s="8" customFormat="1" ht="20.100000000000001" customHeight="1">
      <c r="A259" s="58" t="s">
        <v>21</v>
      </c>
      <c r="B259" s="70" t="s">
        <v>503</v>
      </c>
      <c r="C259" s="58">
        <v>1963</v>
      </c>
      <c r="D259" s="58" t="s">
        <v>20</v>
      </c>
      <c r="E259" s="38" t="s">
        <v>19</v>
      </c>
      <c r="F259" s="58">
        <v>2</v>
      </c>
      <c r="G259" s="58">
        <v>2</v>
      </c>
      <c r="H259" s="54">
        <v>423.4</v>
      </c>
      <c r="I259" s="54">
        <v>382.1</v>
      </c>
      <c r="J259" s="54">
        <v>340.5</v>
      </c>
      <c r="K259" s="132">
        <v>27</v>
      </c>
      <c r="L259" s="133">
        <v>2638168</v>
      </c>
      <c r="M259" s="94">
        <v>0</v>
      </c>
      <c r="N259" s="94">
        <v>0</v>
      </c>
      <c r="O259" s="94">
        <v>0</v>
      </c>
      <c r="P259" s="61">
        <f>L259-M259-N259-O259</f>
        <v>2638168</v>
      </c>
      <c r="Q259" s="94">
        <f>L259/H259</f>
        <v>6230.9116674539446</v>
      </c>
      <c r="R259" s="56">
        <v>9673</v>
      </c>
      <c r="S259" s="134" t="s">
        <v>18</v>
      </c>
    </row>
    <row r="260" spans="1:19" s="8" customFormat="1" ht="22.5" customHeight="1">
      <c r="A260" s="58" t="s">
        <v>28</v>
      </c>
      <c r="B260" s="70" t="s">
        <v>504</v>
      </c>
      <c r="C260" s="58">
        <v>1963</v>
      </c>
      <c r="D260" s="58" t="s">
        <v>20</v>
      </c>
      <c r="E260" s="38" t="s">
        <v>19</v>
      </c>
      <c r="F260" s="58">
        <v>2</v>
      </c>
      <c r="G260" s="58">
        <v>2</v>
      </c>
      <c r="H260" s="54">
        <v>420.5</v>
      </c>
      <c r="I260" s="54">
        <v>379.3</v>
      </c>
      <c r="J260" s="54">
        <v>379.3</v>
      </c>
      <c r="K260" s="132">
        <v>26</v>
      </c>
      <c r="L260" s="133">
        <v>2599091</v>
      </c>
      <c r="M260" s="94">
        <v>0</v>
      </c>
      <c r="N260" s="94">
        <v>0</v>
      </c>
      <c r="O260" s="94">
        <v>0</v>
      </c>
      <c r="P260" s="61">
        <f>L260-M260-N260-O260</f>
        <v>2599091</v>
      </c>
      <c r="Q260" s="94">
        <f>L260/H260</f>
        <v>6180.9536266349587</v>
      </c>
      <c r="R260" s="56">
        <v>9673</v>
      </c>
      <c r="S260" s="134" t="s">
        <v>18</v>
      </c>
    </row>
    <row r="261" spans="1:19" s="9" customFormat="1" ht="20.100000000000001" customHeight="1">
      <c r="A261" s="58" t="s">
        <v>47</v>
      </c>
      <c r="B261" s="70" t="s">
        <v>505</v>
      </c>
      <c r="C261" s="58">
        <v>1958</v>
      </c>
      <c r="D261" s="58" t="s">
        <v>20</v>
      </c>
      <c r="E261" s="38" t="s">
        <v>19</v>
      </c>
      <c r="F261" s="58">
        <v>2</v>
      </c>
      <c r="G261" s="49">
        <v>1</v>
      </c>
      <c r="H261" s="96">
        <v>374.4</v>
      </c>
      <c r="I261" s="54">
        <v>323.2</v>
      </c>
      <c r="J261" s="54">
        <v>323.2</v>
      </c>
      <c r="K261" s="132">
        <v>13</v>
      </c>
      <c r="L261" s="133">
        <v>2420618</v>
      </c>
      <c r="M261" s="94">
        <v>0</v>
      </c>
      <c r="N261" s="94">
        <v>0</v>
      </c>
      <c r="O261" s="94">
        <v>0</v>
      </c>
      <c r="P261" s="61">
        <f>L261-M261-N261-O261</f>
        <v>2420618</v>
      </c>
      <c r="Q261" s="94">
        <f>L261/262</f>
        <v>9239</v>
      </c>
      <c r="R261" s="56">
        <v>9673</v>
      </c>
      <c r="S261" s="134" t="s">
        <v>18</v>
      </c>
    </row>
    <row r="262" spans="1:19" s="9" customFormat="1" ht="22.5" customHeight="1">
      <c r="A262" s="161" t="s">
        <v>474</v>
      </c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3"/>
    </row>
    <row r="263" spans="1:19" s="8" customFormat="1" ht="54.75" customHeight="1">
      <c r="A263" s="159" t="s">
        <v>260</v>
      </c>
      <c r="B263" s="160"/>
      <c r="C263" s="62" t="s">
        <v>23</v>
      </c>
      <c r="D263" s="62" t="s">
        <v>23</v>
      </c>
      <c r="E263" s="62" t="s">
        <v>23</v>
      </c>
      <c r="F263" s="62" t="s">
        <v>23</v>
      </c>
      <c r="G263" s="62" t="s">
        <v>23</v>
      </c>
      <c r="H263" s="63">
        <f>SUM(H264)</f>
        <v>1095.5</v>
      </c>
      <c r="I263" s="63">
        <f t="shared" ref="I263:P263" si="30">SUM(I264)</f>
        <v>998.3</v>
      </c>
      <c r="J263" s="63">
        <f t="shared" si="30"/>
        <v>762.9</v>
      </c>
      <c r="K263" s="83">
        <f t="shared" si="30"/>
        <v>39</v>
      </c>
      <c r="L263" s="35">
        <f t="shared" si="30"/>
        <v>6681034.0999999996</v>
      </c>
      <c r="M263" s="35">
        <f t="shared" si="30"/>
        <v>0</v>
      </c>
      <c r="N263" s="35">
        <f t="shared" si="30"/>
        <v>0</v>
      </c>
      <c r="O263" s="35">
        <f t="shared" si="30"/>
        <v>0</v>
      </c>
      <c r="P263" s="35">
        <f t="shared" si="30"/>
        <v>6681034.0999999996</v>
      </c>
      <c r="Q263" s="131">
        <f>L263/H263</f>
        <v>6098.616248288452</v>
      </c>
      <c r="R263" s="41" t="s">
        <v>23</v>
      </c>
      <c r="S263" s="41" t="s">
        <v>23</v>
      </c>
    </row>
    <row r="264" spans="1:19" s="8" customFormat="1" ht="20.100000000000001" customHeight="1">
      <c r="A264" s="84"/>
      <c r="B264" s="93" t="s">
        <v>314</v>
      </c>
      <c r="C264" s="49">
        <v>1970</v>
      </c>
      <c r="D264" s="58" t="s">
        <v>20</v>
      </c>
      <c r="E264" s="38" t="s">
        <v>19</v>
      </c>
      <c r="F264" s="58">
        <v>2</v>
      </c>
      <c r="G264" s="58">
        <v>3</v>
      </c>
      <c r="H264" s="54">
        <v>1095.5</v>
      </c>
      <c r="I264" s="54">
        <v>998.3</v>
      </c>
      <c r="J264" s="54">
        <v>762.9</v>
      </c>
      <c r="K264" s="60">
        <v>39</v>
      </c>
      <c r="L264" s="75">
        <f>SUM(M264:P264)</f>
        <v>6681034.0999999996</v>
      </c>
      <c r="M264" s="61">
        <v>0</v>
      </c>
      <c r="N264" s="61">
        <v>0</v>
      </c>
      <c r="O264" s="61">
        <v>0</v>
      </c>
      <c r="P264" s="61">
        <v>6681034.0999999996</v>
      </c>
      <c r="Q264" s="61">
        <f>L264/H264</f>
        <v>6098.616248288452</v>
      </c>
      <c r="R264" s="56">
        <v>9673</v>
      </c>
      <c r="S264" s="108" t="s">
        <v>18</v>
      </c>
    </row>
    <row r="265" spans="1:19" s="8" customFormat="1" ht="20.100000000000001" customHeight="1">
      <c r="A265" s="181" t="s">
        <v>475</v>
      </c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3"/>
    </row>
    <row r="266" spans="1:19" s="8" customFormat="1" ht="40.5" customHeight="1">
      <c r="A266" s="159" t="s">
        <v>261</v>
      </c>
      <c r="B266" s="160"/>
      <c r="C266" s="62" t="s">
        <v>23</v>
      </c>
      <c r="D266" s="62" t="s">
        <v>23</v>
      </c>
      <c r="E266" s="62" t="s">
        <v>23</v>
      </c>
      <c r="F266" s="62" t="s">
        <v>23</v>
      </c>
      <c r="G266" s="62" t="s">
        <v>23</v>
      </c>
      <c r="H266" s="63">
        <f t="shared" ref="H266:P266" si="31">SUM(H267:H268)</f>
        <v>3106.2</v>
      </c>
      <c r="I266" s="63">
        <f t="shared" si="31"/>
        <v>2772.4</v>
      </c>
      <c r="J266" s="63">
        <f t="shared" si="31"/>
        <v>2701.7</v>
      </c>
      <c r="K266" s="83">
        <f t="shared" si="31"/>
        <v>94</v>
      </c>
      <c r="L266" s="35">
        <f t="shared" si="31"/>
        <v>9740000</v>
      </c>
      <c r="M266" s="35">
        <f t="shared" si="31"/>
        <v>0</v>
      </c>
      <c r="N266" s="35">
        <f t="shared" si="31"/>
        <v>0</v>
      </c>
      <c r="O266" s="35">
        <f t="shared" si="31"/>
        <v>0</v>
      </c>
      <c r="P266" s="35">
        <f t="shared" si="31"/>
        <v>9740000</v>
      </c>
      <c r="Q266" s="131">
        <f>L266/H266</f>
        <v>3135.664155559848</v>
      </c>
      <c r="R266" s="41" t="s">
        <v>23</v>
      </c>
      <c r="S266" s="41" t="s">
        <v>23</v>
      </c>
    </row>
    <row r="267" spans="1:19" s="31" customFormat="1" ht="23.25" customHeight="1">
      <c r="A267" s="65" t="s">
        <v>46</v>
      </c>
      <c r="B267" s="70" t="s">
        <v>391</v>
      </c>
      <c r="C267" s="49">
        <v>1988</v>
      </c>
      <c r="D267" s="58" t="s">
        <v>23</v>
      </c>
      <c r="E267" s="58" t="s">
        <v>25</v>
      </c>
      <c r="F267" s="58">
        <v>3</v>
      </c>
      <c r="G267" s="58">
        <v>2</v>
      </c>
      <c r="H267" s="54">
        <v>843.8</v>
      </c>
      <c r="I267" s="54">
        <v>750.2</v>
      </c>
      <c r="J267" s="54">
        <v>750.2</v>
      </c>
      <c r="K267" s="60">
        <v>33</v>
      </c>
      <c r="L267" s="75">
        <v>4210000</v>
      </c>
      <c r="M267" s="61">
        <v>0</v>
      </c>
      <c r="N267" s="61">
        <v>0</v>
      </c>
      <c r="O267" s="61">
        <v>0</v>
      </c>
      <c r="P267" s="75">
        <v>4210000</v>
      </c>
      <c r="Q267" s="61">
        <f>L267/H267</f>
        <v>4989.3339653946432</v>
      </c>
      <c r="R267" s="56">
        <v>9673</v>
      </c>
      <c r="S267" s="108" t="s">
        <v>18</v>
      </c>
    </row>
    <row r="268" spans="1:19" s="9" customFormat="1" ht="22.5" customHeight="1">
      <c r="A268" s="58" t="s">
        <v>21</v>
      </c>
      <c r="B268" s="80" t="s">
        <v>491</v>
      </c>
      <c r="C268" s="49">
        <v>1988</v>
      </c>
      <c r="D268" s="58" t="s">
        <v>23</v>
      </c>
      <c r="E268" s="58" t="s">
        <v>25</v>
      </c>
      <c r="F268" s="58">
        <v>4</v>
      </c>
      <c r="G268" s="58">
        <v>4</v>
      </c>
      <c r="H268" s="54">
        <v>2262.4</v>
      </c>
      <c r="I268" s="54">
        <v>2022.2</v>
      </c>
      <c r="J268" s="54">
        <v>1951.5</v>
      </c>
      <c r="K268" s="60">
        <v>61</v>
      </c>
      <c r="L268" s="75">
        <v>5530000</v>
      </c>
      <c r="M268" s="61">
        <v>0</v>
      </c>
      <c r="N268" s="61">
        <v>0</v>
      </c>
      <c r="O268" s="61">
        <v>0</v>
      </c>
      <c r="P268" s="75">
        <v>5530000</v>
      </c>
      <c r="Q268" s="61">
        <f>L268/H268</f>
        <v>2444.3069306930693</v>
      </c>
      <c r="R268" s="56">
        <v>9673</v>
      </c>
      <c r="S268" s="108" t="s">
        <v>18</v>
      </c>
    </row>
    <row r="269" spans="1:19" s="8" customFormat="1" ht="20.100000000000001" customHeight="1">
      <c r="A269" s="161" t="s">
        <v>476</v>
      </c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3"/>
    </row>
    <row r="270" spans="1:19" s="8" customFormat="1" ht="51" customHeight="1">
      <c r="A270" s="159" t="s">
        <v>262</v>
      </c>
      <c r="B270" s="160"/>
      <c r="C270" s="62" t="s">
        <v>23</v>
      </c>
      <c r="D270" s="62" t="s">
        <v>23</v>
      </c>
      <c r="E270" s="62" t="s">
        <v>23</v>
      </c>
      <c r="F270" s="62" t="s">
        <v>23</v>
      </c>
      <c r="G270" s="62" t="s">
        <v>23</v>
      </c>
      <c r="H270" s="63">
        <f t="shared" ref="H270:P270" si="32">SUM(H271:H274)</f>
        <v>2926.2000000000003</v>
      </c>
      <c r="I270" s="63">
        <f t="shared" si="32"/>
        <v>1963.6000000000001</v>
      </c>
      <c r="J270" s="63">
        <f t="shared" si="32"/>
        <v>1894.3999999999999</v>
      </c>
      <c r="K270" s="83">
        <f t="shared" si="32"/>
        <v>82</v>
      </c>
      <c r="L270" s="35">
        <f t="shared" si="32"/>
        <v>14490640</v>
      </c>
      <c r="M270" s="35">
        <f t="shared" si="32"/>
        <v>0</v>
      </c>
      <c r="N270" s="35">
        <f t="shared" si="32"/>
        <v>0</v>
      </c>
      <c r="O270" s="35">
        <f t="shared" si="32"/>
        <v>0</v>
      </c>
      <c r="P270" s="35">
        <f t="shared" si="32"/>
        <v>14490640</v>
      </c>
      <c r="Q270" s="131">
        <f>L270/H270</f>
        <v>4952.0333538377417</v>
      </c>
      <c r="R270" s="41" t="s">
        <v>23</v>
      </c>
      <c r="S270" s="41" t="s">
        <v>23</v>
      </c>
    </row>
    <row r="271" spans="1:19" s="8" customFormat="1" ht="20.100000000000001" customHeight="1">
      <c r="A271" s="58" t="s">
        <v>46</v>
      </c>
      <c r="B271" s="113" t="s">
        <v>514</v>
      </c>
      <c r="C271" s="49">
        <v>1986</v>
      </c>
      <c r="D271" s="58" t="s">
        <v>20</v>
      </c>
      <c r="E271" s="58" t="s">
        <v>25</v>
      </c>
      <c r="F271" s="58">
        <v>2</v>
      </c>
      <c r="G271" s="58">
        <v>2</v>
      </c>
      <c r="H271" s="54">
        <v>731.7</v>
      </c>
      <c r="I271" s="54">
        <v>493.2</v>
      </c>
      <c r="J271" s="54">
        <v>493.2</v>
      </c>
      <c r="K271" s="60">
        <v>21</v>
      </c>
      <c r="L271" s="75">
        <f>SUM(M271:P271)</f>
        <v>3632660</v>
      </c>
      <c r="M271" s="61">
        <v>0</v>
      </c>
      <c r="N271" s="61">
        <v>0</v>
      </c>
      <c r="O271" s="61">
        <v>0</v>
      </c>
      <c r="P271" s="61">
        <v>3632660</v>
      </c>
      <c r="Q271" s="61">
        <f>L271/H271</f>
        <v>4964.6849801831349</v>
      </c>
      <c r="R271" s="56">
        <v>9673</v>
      </c>
      <c r="S271" s="108" t="s">
        <v>18</v>
      </c>
    </row>
    <row r="272" spans="1:19" s="8" customFormat="1" ht="20.100000000000001" customHeight="1">
      <c r="A272" s="58" t="s">
        <v>21</v>
      </c>
      <c r="B272" s="113" t="s">
        <v>515</v>
      </c>
      <c r="C272" s="49">
        <v>1986</v>
      </c>
      <c r="D272" s="58" t="s">
        <v>20</v>
      </c>
      <c r="E272" s="58" t="s">
        <v>25</v>
      </c>
      <c r="F272" s="58">
        <v>2</v>
      </c>
      <c r="G272" s="58">
        <v>2</v>
      </c>
      <c r="H272" s="54">
        <v>731.7</v>
      </c>
      <c r="I272" s="54">
        <v>485.6</v>
      </c>
      <c r="J272" s="54">
        <v>485.6</v>
      </c>
      <c r="K272" s="60">
        <v>17</v>
      </c>
      <c r="L272" s="75">
        <f>SUM(M272:P272)</f>
        <v>3592660</v>
      </c>
      <c r="M272" s="61">
        <v>0</v>
      </c>
      <c r="N272" s="61">
        <v>0</v>
      </c>
      <c r="O272" s="61">
        <v>0</v>
      </c>
      <c r="P272" s="61">
        <v>3592660</v>
      </c>
      <c r="Q272" s="61">
        <f>L272/H272</f>
        <v>4910.0177668443348</v>
      </c>
      <c r="R272" s="56">
        <v>9673</v>
      </c>
      <c r="S272" s="108" t="s">
        <v>18</v>
      </c>
    </row>
    <row r="273" spans="1:19" s="31" customFormat="1" ht="18.75" customHeight="1">
      <c r="A273" s="58" t="s">
        <v>28</v>
      </c>
      <c r="B273" s="113" t="s">
        <v>516</v>
      </c>
      <c r="C273" s="49">
        <v>1985</v>
      </c>
      <c r="D273" s="58" t="s">
        <v>20</v>
      </c>
      <c r="E273" s="58" t="s">
        <v>25</v>
      </c>
      <c r="F273" s="58">
        <v>2</v>
      </c>
      <c r="G273" s="58">
        <v>2</v>
      </c>
      <c r="H273" s="54">
        <v>731.4</v>
      </c>
      <c r="I273" s="54">
        <v>491.6</v>
      </c>
      <c r="J273" s="54">
        <v>422.4</v>
      </c>
      <c r="K273" s="60">
        <v>14</v>
      </c>
      <c r="L273" s="75">
        <f>SUM(M273:P273)</f>
        <v>3632660</v>
      </c>
      <c r="M273" s="61">
        <v>0</v>
      </c>
      <c r="N273" s="61">
        <v>0</v>
      </c>
      <c r="O273" s="61">
        <v>0</v>
      </c>
      <c r="P273" s="61">
        <v>3632660</v>
      </c>
      <c r="Q273" s="61">
        <f>L273/H273</f>
        <v>4966.7213563029809</v>
      </c>
      <c r="R273" s="56">
        <v>9673</v>
      </c>
      <c r="S273" s="108" t="s">
        <v>18</v>
      </c>
    </row>
    <row r="274" spans="1:19" s="11" customFormat="1" ht="21" customHeight="1">
      <c r="A274" s="58" t="s">
        <v>47</v>
      </c>
      <c r="B274" s="113" t="s">
        <v>517</v>
      </c>
      <c r="C274" s="49">
        <v>1985</v>
      </c>
      <c r="D274" s="58" t="s">
        <v>20</v>
      </c>
      <c r="E274" s="58" t="s">
        <v>25</v>
      </c>
      <c r="F274" s="58">
        <v>2</v>
      </c>
      <c r="G274" s="58">
        <v>2</v>
      </c>
      <c r="H274" s="54">
        <v>731.4</v>
      </c>
      <c r="I274" s="54">
        <v>493.2</v>
      </c>
      <c r="J274" s="54">
        <v>493.2</v>
      </c>
      <c r="K274" s="60">
        <v>30</v>
      </c>
      <c r="L274" s="75">
        <f>SUM(M274:P274)</f>
        <v>3632660</v>
      </c>
      <c r="M274" s="61">
        <v>0</v>
      </c>
      <c r="N274" s="61">
        <v>0</v>
      </c>
      <c r="O274" s="61">
        <v>0</v>
      </c>
      <c r="P274" s="61">
        <v>3632660</v>
      </c>
      <c r="Q274" s="61">
        <f>L274/H274</f>
        <v>4966.7213563029809</v>
      </c>
      <c r="R274" s="56">
        <v>9673</v>
      </c>
      <c r="S274" s="108" t="s">
        <v>18</v>
      </c>
    </row>
    <row r="275" spans="1:19" s="12" customFormat="1" ht="24" customHeight="1">
      <c r="A275" s="161" t="s">
        <v>477</v>
      </c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2"/>
    </row>
    <row r="276" spans="1:19" s="12" customFormat="1" ht="41.25" customHeight="1">
      <c r="A276" s="159" t="s">
        <v>263</v>
      </c>
      <c r="B276" s="160"/>
      <c r="C276" s="81" t="s">
        <v>23</v>
      </c>
      <c r="D276" s="81" t="s">
        <v>23</v>
      </c>
      <c r="E276" s="81" t="s">
        <v>23</v>
      </c>
      <c r="F276" s="81" t="s">
        <v>23</v>
      </c>
      <c r="G276" s="81" t="s">
        <v>23</v>
      </c>
      <c r="H276" s="63">
        <f t="shared" ref="H276:P276" si="33">SUM(H277:H280)</f>
        <v>7181.2</v>
      </c>
      <c r="I276" s="63">
        <f t="shared" si="33"/>
        <v>6518.5</v>
      </c>
      <c r="J276" s="63">
        <f t="shared" si="33"/>
        <v>5717.4</v>
      </c>
      <c r="K276" s="83">
        <f t="shared" si="33"/>
        <v>302</v>
      </c>
      <c r="L276" s="35">
        <f t="shared" si="33"/>
        <v>27264296</v>
      </c>
      <c r="M276" s="35">
        <f t="shared" si="33"/>
        <v>0</v>
      </c>
      <c r="N276" s="35">
        <f t="shared" si="33"/>
        <v>0</v>
      </c>
      <c r="O276" s="35">
        <f t="shared" si="33"/>
        <v>0</v>
      </c>
      <c r="P276" s="35">
        <f t="shared" si="33"/>
        <v>27264296</v>
      </c>
      <c r="Q276" s="131">
        <f>L276/H276</f>
        <v>3796.6211775190777</v>
      </c>
      <c r="R276" s="41" t="s">
        <v>23</v>
      </c>
      <c r="S276" s="41" t="s">
        <v>23</v>
      </c>
    </row>
    <row r="277" spans="1:19" s="12" customFormat="1" ht="24" customHeight="1">
      <c r="A277" s="58" t="s">
        <v>46</v>
      </c>
      <c r="B277" s="85" t="s">
        <v>315</v>
      </c>
      <c r="C277" s="84">
        <v>1982</v>
      </c>
      <c r="D277" s="58" t="s">
        <v>20</v>
      </c>
      <c r="E277" s="38" t="s">
        <v>25</v>
      </c>
      <c r="F277" s="38">
        <v>3</v>
      </c>
      <c r="G277" s="38">
        <v>4</v>
      </c>
      <c r="H277" s="86">
        <v>1795.3</v>
      </c>
      <c r="I277" s="86">
        <v>1636.5</v>
      </c>
      <c r="J277" s="86">
        <v>1401.2</v>
      </c>
      <c r="K277" s="135">
        <v>70</v>
      </c>
      <c r="L277" s="88">
        <v>6816074</v>
      </c>
      <c r="M277" s="94">
        <v>0</v>
      </c>
      <c r="N277" s="94">
        <v>0</v>
      </c>
      <c r="O277" s="94">
        <v>0</v>
      </c>
      <c r="P277" s="88">
        <v>6816074</v>
      </c>
      <c r="Q277" s="61">
        <f>L277/H277</f>
        <v>3796.6211775190777</v>
      </c>
      <c r="R277" s="56">
        <v>9673</v>
      </c>
      <c r="S277" s="108" t="s">
        <v>18</v>
      </c>
    </row>
    <row r="278" spans="1:19" s="12" customFormat="1" ht="26.25" customHeight="1">
      <c r="A278" s="58" t="s">
        <v>21</v>
      </c>
      <c r="B278" s="85" t="s">
        <v>316</v>
      </c>
      <c r="C278" s="84">
        <v>1982</v>
      </c>
      <c r="D278" s="58" t="s">
        <v>20</v>
      </c>
      <c r="E278" s="38" t="s">
        <v>25</v>
      </c>
      <c r="F278" s="38">
        <v>3</v>
      </c>
      <c r="G278" s="38">
        <v>4</v>
      </c>
      <c r="H278" s="86">
        <v>1795.3</v>
      </c>
      <c r="I278" s="86">
        <v>1626.1</v>
      </c>
      <c r="J278" s="86">
        <v>1347</v>
      </c>
      <c r="K278" s="135">
        <v>68</v>
      </c>
      <c r="L278" s="88">
        <v>6816074</v>
      </c>
      <c r="M278" s="94">
        <v>0</v>
      </c>
      <c r="N278" s="94">
        <v>0</v>
      </c>
      <c r="O278" s="94">
        <v>0</v>
      </c>
      <c r="P278" s="88">
        <v>6816074</v>
      </c>
      <c r="Q278" s="61">
        <f>L278/H278</f>
        <v>3796.6211775190777</v>
      </c>
      <c r="R278" s="56">
        <v>9673</v>
      </c>
      <c r="S278" s="108" t="s">
        <v>18</v>
      </c>
    </row>
    <row r="279" spans="1:19" s="12" customFormat="1" ht="24.75" customHeight="1">
      <c r="A279" s="58" t="s">
        <v>28</v>
      </c>
      <c r="B279" s="85" t="s">
        <v>317</v>
      </c>
      <c r="C279" s="84">
        <v>1982</v>
      </c>
      <c r="D279" s="58" t="s">
        <v>20</v>
      </c>
      <c r="E279" s="38" t="s">
        <v>25</v>
      </c>
      <c r="F279" s="38">
        <v>3</v>
      </c>
      <c r="G279" s="38">
        <v>4</v>
      </c>
      <c r="H279" s="86">
        <v>1795.3</v>
      </c>
      <c r="I279" s="86">
        <v>1624.4</v>
      </c>
      <c r="J279" s="86">
        <v>1574.8</v>
      </c>
      <c r="K279" s="135">
        <v>81</v>
      </c>
      <c r="L279" s="88">
        <v>6816074</v>
      </c>
      <c r="M279" s="94">
        <v>0</v>
      </c>
      <c r="N279" s="94">
        <v>0</v>
      </c>
      <c r="O279" s="94">
        <v>0</v>
      </c>
      <c r="P279" s="88">
        <v>6816074</v>
      </c>
      <c r="Q279" s="61">
        <f>L279/H279</f>
        <v>3796.6211775190777</v>
      </c>
      <c r="R279" s="56">
        <v>9673</v>
      </c>
      <c r="S279" s="108" t="s">
        <v>18</v>
      </c>
    </row>
    <row r="280" spans="1:19" s="12" customFormat="1" ht="25.5" customHeight="1">
      <c r="A280" s="58" t="s">
        <v>47</v>
      </c>
      <c r="B280" s="85" t="s">
        <v>318</v>
      </c>
      <c r="C280" s="84">
        <v>1982</v>
      </c>
      <c r="D280" s="58" t="s">
        <v>20</v>
      </c>
      <c r="E280" s="38" t="s">
        <v>25</v>
      </c>
      <c r="F280" s="38">
        <v>3</v>
      </c>
      <c r="G280" s="38">
        <v>4</v>
      </c>
      <c r="H280" s="86">
        <v>1795.3</v>
      </c>
      <c r="I280" s="86">
        <v>1631.5</v>
      </c>
      <c r="J280" s="86">
        <v>1394.4</v>
      </c>
      <c r="K280" s="135">
        <v>83</v>
      </c>
      <c r="L280" s="88">
        <v>6816074</v>
      </c>
      <c r="M280" s="94">
        <v>0</v>
      </c>
      <c r="N280" s="94">
        <v>0</v>
      </c>
      <c r="O280" s="94">
        <v>0</v>
      </c>
      <c r="P280" s="88">
        <v>6816074</v>
      </c>
      <c r="Q280" s="61">
        <f>L280/H280</f>
        <v>3796.6211775190777</v>
      </c>
      <c r="R280" s="56">
        <v>9673</v>
      </c>
      <c r="S280" s="108" t="s">
        <v>18</v>
      </c>
    </row>
    <row r="281" spans="1:19" s="12" customFormat="1" ht="26.25" customHeight="1">
      <c r="A281" s="161" t="s">
        <v>478</v>
      </c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3"/>
    </row>
    <row r="282" spans="1:19" s="12" customFormat="1" ht="49.5" customHeight="1">
      <c r="A282" s="159" t="s">
        <v>264</v>
      </c>
      <c r="B282" s="160"/>
      <c r="C282" s="62" t="s">
        <v>23</v>
      </c>
      <c r="D282" s="62" t="s">
        <v>23</v>
      </c>
      <c r="E282" s="62" t="s">
        <v>23</v>
      </c>
      <c r="F282" s="62" t="s">
        <v>23</v>
      </c>
      <c r="G282" s="62" t="s">
        <v>23</v>
      </c>
      <c r="H282" s="63">
        <f t="shared" ref="H282:P282" si="34">SUM(H283:H291)</f>
        <v>5982.8</v>
      </c>
      <c r="I282" s="63">
        <f t="shared" si="34"/>
        <v>5524.4999999999991</v>
      </c>
      <c r="J282" s="63">
        <f t="shared" si="34"/>
        <v>4130.21</v>
      </c>
      <c r="K282" s="83">
        <f t="shared" si="34"/>
        <v>290</v>
      </c>
      <c r="L282" s="35">
        <f t="shared" si="34"/>
        <v>26803965</v>
      </c>
      <c r="M282" s="73">
        <v>0</v>
      </c>
      <c r="N282" s="73">
        <v>0</v>
      </c>
      <c r="O282" s="73">
        <v>0</v>
      </c>
      <c r="P282" s="35">
        <f t="shared" si="34"/>
        <v>26803965</v>
      </c>
      <c r="Q282" s="131">
        <f t="shared" ref="Q282:Q291" si="35">L282/H282</f>
        <v>4480.1706558801898</v>
      </c>
      <c r="R282" s="41" t="s">
        <v>23</v>
      </c>
      <c r="S282" s="41" t="s">
        <v>23</v>
      </c>
    </row>
    <row r="283" spans="1:19" s="12" customFormat="1" ht="33.75" customHeight="1">
      <c r="A283" s="58" t="s">
        <v>46</v>
      </c>
      <c r="B283" s="85" t="s">
        <v>357</v>
      </c>
      <c r="C283" s="38">
        <v>1976</v>
      </c>
      <c r="D283" s="58" t="s">
        <v>20</v>
      </c>
      <c r="E283" s="84" t="s">
        <v>19</v>
      </c>
      <c r="F283" s="38">
        <v>2</v>
      </c>
      <c r="G283" s="38">
        <v>1</v>
      </c>
      <c r="H283" s="86">
        <v>249.8</v>
      </c>
      <c r="I283" s="86">
        <v>225.3</v>
      </c>
      <c r="J283" s="86">
        <v>173.41</v>
      </c>
      <c r="K283" s="135">
        <v>11</v>
      </c>
      <c r="L283" s="94">
        <v>1076664</v>
      </c>
      <c r="M283" s="94">
        <v>0</v>
      </c>
      <c r="N283" s="94">
        <v>0</v>
      </c>
      <c r="O283" s="94">
        <v>0</v>
      </c>
      <c r="P283" s="61">
        <f t="shared" ref="P283:P291" si="36">L283-M283-N283-O283</f>
        <v>1076664</v>
      </c>
      <c r="Q283" s="94">
        <f t="shared" si="35"/>
        <v>4310.1040832666131</v>
      </c>
      <c r="R283" s="56">
        <v>9673</v>
      </c>
      <c r="S283" s="136" t="s">
        <v>18</v>
      </c>
    </row>
    <row r="284" spans="1:19" s="11" customFormat="1" ht="20.100000000000001" customHeight="1">
      <c r="A284" s="58" t="s">
        <v>21</v>
      </c>
      <c r="B284" s="85" t="s">
        <v>197</v>
      </c>
      <c r="C284" s="84">
        <v>1975</v>
      </c>
      <c r="D284" s="58" t="s">
        <v>20</v>
      </c>
      <c r="E284" s="84" t="s">
        <v>24</v>
      </c>
      <c r="F284" s="84">
        <v>2</v>
      </c>
      <c r="G284" s="84">
        <v>2</v>
      </c>
      <c r="H284" s="107">
        <v>785.6</v>
      </c>
      <c r="I284" s="107">
        <v>740.1</v>
      </c>
      <c r="J284" s="107">
        <v>699</v>
      </c>
      <c r="K284" s="87">
        <v>36</v>
      </c>
      <c r="L284" s="88">
        <v>3643995</v>
      </c>
      <c r="M284" s="94">
        <v>0</v>
      </c>
      <c r="N284" s="94">
        <v>0</v>
      </c>
      <c r="O284" s="94">
        <v>0</v>
      </c>
      <c r="P284" s="61">
        <f t="shared" si="36"/>
        <v>3643995</v>
      </c>
      <c r="Q284" s="94">
        <f t="shared" si="35"/>
        <v>4638.4865071283093</v>
      </c>
      <c r="R284" s="56">
        <v>9673</v>
      </c>
      <c r="S284" s="136" t="s">
        <v>18</v>
      </c>
    </row>
    <row r="285" spans="1:19" s="12" customFormat="1" ht="22.5" customHeight="1">
      <c r="A285" s="58" t="s">
        <v>28</v>
      </c>
      <c r="B285" s="85" t="s">
        <v>196</v>
      </c>
      <c r="C285" s="84">
        <v>1975</v>
      </c>
      <c r="D285" s="58" t="s">
        <v>20</v>
      </c>
      <c r="E285" s="84" t="s">
        <v>19</v>
      </c>
      <c r="F285" s="84">
        <v>2</v>
      </c>
      <c r="G285" s="84">
        <v>1</v>
      </c>
      <c r="H285" s="107">
        <v>309.10000000000002</v>
      </c>
      <c r="I285" s="107">
        <v>279.3</v>
      </c>
      <c r="J285" s="107">
        <v>279.3</v>
      </c>
      <c r="K285" s="87">
        <v>14</v>
      </c>
      <c r="L285" s="88">
        <v>1333481</v>
      </c>
      <c r="M285" s="94">
        <v>0</v>
      </c>
      <c r="N285" s="94">
        <v>0</v>
      </c>
      <c r="O285" s="94">
        <v>0</v>
      </c>
      <c r="P285" s="61">
        <f t="shared" si="36"/>
        <v>1333481</v>
      </c>
      <c r="Q285" s="94">
        <f t="shared" si="35"/>
        <v>4314.0763506955673</v>
      </c>
      <c r="R285" s="56">
        <v>9673</v>
      </c>
      <c r="S285" s="136" t="s">
        <v>18</v>
      </c>
    </row>
    <row r="286" spans="1:19" s="12" customFormat="1" ht="20.100000000000001" customHeight="1">
      <c r="A286" s="58" t="s">
        <v>47</v>
      </c>
      <c r="B286" s="85" t="s">
        <v>195</v>
      </c>
      <c r="C286" s="84">
        <v>1968</v>
      </c>
      <c r="D286" s="58" t="s">
        <v>20</v>
      </c>
      <c r="E286" s="84" t="s">
        <v>19</v>
      </c>
      <c r="F286" s="84">
        <v>2</v>
      </c>
      <c r="G286" s="84">
        <v>2</v>
      </c>
      <c r="H286" s="107">
        <v>544.4</v>
      </c>
      <c r="I286" s="107">
        <v>504.3</v>
      </c>
      <c r="J286" s="107">
        <v>311.8</v>
      </c>
      <c r="K286" s="87">
        <v>21</v>
      </c>
      <c r="L286" s="88">
        <v>2346730</v>
      </c>
      <c r="M286" s="94">
        <v>0</v>
      </c>
      <c r="N286" s="94">
        <v>0</v>
      </c>
      <c r="O286" s="94">
        <v>0</v>
      </c>
      <c r="P286" s="61">
        <f t="shared" si="36"/>
        <v>2346730</v>
      </c>
      <c r="Q286" s="94">
        <f t="shared" si="35"/>
        <v>4310.6722997795741</v>
      </c>
      <c r="R286" s="56">
        <v>9673</v>
      </c>
      <c r="S286" s="136" t="s">
        <v>18</v>
      </c>
    </row>
    <row r="287" spans="1:19" s="12" customFormat="1" ht="31.5" customHeight="1">
      <c r="A287" s="58" t="s">
        <v>48</v>
      </c>
      <c r="B287" s="85" t="s">
        <v>509</v>
      </c>
      <c r="C287" s="84">
        <v>1972</v>
      </c>
      <c r="D287" s="58" t="s">
        <v>20</v>
      </c>
      <c r="E287" s="84" t="s">
        <v>19</v>
      </c>
      <c r="F287" s="84">
        <v>2</v>
      </c>
      <c r="G287" s="84">
        <v>2</v>
      </c>
      <c r="H287" s="107">
        <v>789</v>
      </c>
      <c r="I287" s="107">
        <v>735</v>
      </c>
      <c r="J287" s="107">
        <v>383.9</v>
      </c>
      <c r="K287" s="87">
        <v>38</v>
      </c>
      <c r="L287" s="88">
        <v>3652247</v>
      </c>
      <c r="M287" s="94">
        <v>0</v>
      </c>
      <c r="N287" s="94">
        <v>0</v>
      </c>
      <c r="O287" s="94">
        <v>0</v>
      </c>
      <c r="P287" s="61">
        <f t="shared" si="36"/>
        <v>3652247</v>
      </c>
      <c r="Q287" s="94">
        <f t="shared" si="35"/>
        <v>4628.9569074778201</v>
      </c>
      <c r="R287" s="56">
        <v>9673</v>
      </c>
      <c r="S287" s="136" t="s">
        <v>18</v>
      </c>
    </row>
    <row r="288" spans="1:19" s="9" customFormat="1" ht="34.5" customHeight="1">
      <c r="A288" s="58" t="s">
        <v>49</v>
      </c>
      <c r="B288" s="85" t="s">
        <v>480</v>
      </c>
      <c r="C288" s="84">
        <v>1971</v>
      </c>
      <c r="D288" s="58" t="s">
        <v>20</v>
      </c>
      <c r="E288" s="84" t="s">
        <v>19</v>
      </c>
      <c r="F288" s="84">
        <v>2</v>
      </c>
      <c r="G288" s="84">
        <v>2</v>
      </c>
      <c r="H288" s="107">
        <v>769</v>
      </c>
      <c r="I288" s="107">
        <v>710.2</v>
      </c>
      <c r="J288" s="107">
        <v>513.29999999999995</v>
      </c>
      <c r="K288" s="87">
        <v>45</v>
      </c>
      <c r="L288" s="88">
        <v>3603707</v>
      </c>
      <c r="M288" s="94">
        <v>0</v>
      </c>
      <c r="N288" s="94">
        <v>0</v>
      </c>
      <c r="O288" s="94">
        <v>0</v>
      </c>
      <c r="P288" s="61">
        <f t="shared" si="36"/>
        <v>3603707</v>
      </c>
      <c r="Q288" s="94">
        <f t="shared" si="35"/>
        <v>4686.2249674902469</v>
      </c>
      <c r="R288" s="56">
        <v>9673</v>
      </c>
      <c r="S288" s="136" t="s">
        <v>18</v>
      </c>
    </row>
    <row r="289" spans="1:21" s="12" customFormat="1" ht="32.25" customHeight="1">
      <c r="A289" s="58" t="s">
        <v>50</v>
      </c>
      <c r="B289" s="85" t="s">
        <v>355</v>
      </c>
      <c r="C289" s="84">
        <v>1975</v>
      </c>
      <c r="D289" s="58" t="s">
        <v>20</v>
      </c>
      <c r="E289" s="84" t="s">
        <v>19</v>
      </c>
      <c r="F289" s="84">
        <v>2</v>
      </c>
      <c r="G289" s="84">
        <v>2</v>
      </c>
      <c r="H289" s="107">
        <v>806</v>
      </c>
      <c r="I289" s="107">
        <v>744.6</v>
      </c>
      <c r="J289" s="107">
        <v>648.9</v>
      </c>
      <c r="K289" s="87">
        <v>41</v>
      </c>
      <c r="L289" s="88">
        <v>3693506</v>
      </c>
      <c r="M289" s="94">
        <v>0</v>
      </c>
      <c r="N289" s="94">
        <v>0</v>
      </c>
      <c r="O289" s="94">
        <v>0</v>
      </c>
      <c r="P289" s="61">
        <f t="shared" si="36"/>
        <v>3693506</v>
      </c>
      <c r="Q289" s="94">
        <f t="shared" si="35"/>
        <v>4582.5136476426796</v>
      </c>
      <c r="R289" s="56">
        <v>9673</v>
      </c>
      <c r="S289" s="136" t="s">
        <v>18</v>
      </c>
    </row>
    <row r="290" spans="1:21" s="12" customFormat="1" ht="31.5" customHeight="1">
      <c r="A290" s="58" t="s">
        <v>51</v>
      </c>
      <c r="B290" s="85" t="s">
        <v>356</v>
      </c>
      <c r="C290" s="84">
        <v>1979</v>
      </c>
      <c r="D290" s="58" t="s">
        <v>20</v>
      </c>
      <c r="E290" s="84" t="s">
        <v>19</v>
      </c>
      <c r="F290" s="84">
        <v>2</v>
      </c>
      <c r="G290" s="84">
        <v>3</v>
      </c>
      <c r="H290" s="107">
        <v>940.3</v>
      </c>
      <c r="I290" s="107">
        <v>855.5</v>
      </c>
      <c r="J290" s="107">
        <v>717.5</v>
      </c>
      <c r="K290" s="87">
        <v>43</v>
      </c>
      <c r="L290" s="88">
        <v>4050812</v>
      </c>
      <c r="M290" s="94">
        <v>0</v>
      </c>
      <c r="N290" s="94">
        <v>0</v>
      </c>
      <c r="O290" s="94">
        <v>0</v>
      </c>
      <c r="P290" s="61">
        <f t="shared" si="36"/>
        <v>4050812</v>
      </c>
      <c r="Q290" s="94">
        <f t="shared" si="35"/>
        <v>4307.9995746038503</v>
      </c>
      <c r="R290" s="56">
        <v>9673</v>
      </c>
      <c r="S290" s="136" t="s">
        <v>18</v>
      </c>
    </row>
    <row r="291" spans="1:21" s="12" customFormat="1" ht="24.75" customHeight="1">
      <c r="A291" s="58" t="s">
        <v>52</v>
      </c>
      <c r="B291" s="85" t="s">
        <v>194</v>
      </c>
      <c r="C291" s="84">
        <v>1976</v>
      </c>
      <c r="D291" s="58" t="s">
        <v>20</v>
      </c>
      <c r="E291" s="84" t="s">
        <v>19</v>
      </c>
      <c r="F291" s="84">
        <v>2</v>
      </c>
      <c r="G291" s="84">
        <v>2</v>
      </c>
      <c r="H291" s="107">
        <v>789.6</v>
      </c>
      <c r="I291" s="107">
        <v>730.2</v>
      </c>
      <c r="J291" s="107">
        <v>403.1</v>
      </c>
      <c r="K291" s="87">
        <v>41</v>
      </c>
      <c r="L291" s="88">
        <v>3402823</v>
      </c>
      <c r="M291" s="94">
        <v>0</v>
      </c>
      <c r="N291" s="94">
        <v>0</v>
      </c>
      <c r="O291" s="94">
        <v>0</v>
      </c>
      <c r="P291" s="61">
        <f t="shared" si="36"/>
        <v>3402823</v>
      </c>
      <c r="Q291" s="94">
        <f t="shared" si="35"/>
        <v>4309.5529381965553</v>
      </c>
      <c r="R291" s="56">
        <v>9673</v>
      </c>
      <c r="S291" s="136" t="s">
        <v>18</v>
      </c>
    </row>
    <row r="292" spans="1:21" s="36" customFormat="1" ht="21.75" customHeight="1">
      <c r="A292" s="161" t="s">
        <v>479</v>
      </c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3"/>
    </row>
    <row r="293" spans="1:21" s="36" customFormat="1" ht="42" customHeight="1">
      <c r="A293" s="167" t="s">
        <v>388</v>
      </c>
      <c r="B293" s="168"/>
      <c r="C293" s="81" t="s">
        <v>23</v>
      </c>
      <c r="D293" s="81" t="s">
        <v>23</v>
      </c>
      <c r="E293" s="81" t="s">
        <v>23</v>
      </c>
      <c r="F293" s="81" t="s">
        <v>23</v>
      </c>
      <c r="G293" s="81" t="s">
        <v>23</v>
      </c>
      <c r="H293" s="63">
        <f>SUM(H294)</f>
        <v>972.38</v>
      </c>
      <c r="I293" s="63">
        <f t="shared" ref="I293:O293" si="37">SUM(I294)</f>
        <v>709.8</v>
      </c>
      <c r="J293" s="63">
        <f t="shared" si="37"/>
        <v>709.8</v>
      </c>
      <c r="K293" s="83">
        <f t="shared" si="37"/>
        <v>27</v>
      </c>
      <c r="L293" s="92">
        <v>85373</v>
      </c>
      <c r="M293" s="35">
        <f t="shared" si="37"/>
        <v>0</v>
      </c>
      <c r="N293" s="35">
        <f t="shared" si="37"/>
        <v>0</v>
      </c>
      <c r="O293" s="35">
        <f t="shared" si="37"/>
        <v>0</v>
      </c>
      <c r="P293" s="92">
        <v>85373</v>
      </c>
      <c r="Q293" s="45">
        <f>L293/H293</f>
        <v>87.797980213496785</v>
      </c>
      <c r="R293" s="41" t="s">
        <v>23</v>
      </c>
      <c r="S293" s="41" t="s">
        <v>23</v>
      </c>
    </row>
    <row r="294" spans="1:21" s="12" customFormat="1" ht="23.25" customHeight="1">
      <c r="A294" s="58"/>
      <c r="B294" s="85" t="s">
        <v>354</v>
      </c>
      <c r="C294" s="84">
        <v>1983</v>
      </c>
      <c r="D294" s="58" t="s">
        <v>20</v>
      </c>
      <c r="E294" s="38" t="s">
        <v>25</v>
      </c>
      <c r="F294" s="84">
        <v>3</v>
      </c>
      <c r="G294" s="84">
        <v>2</v>
      </c>
      <c r="H294" s="107">
        <v>972.38</v>
      </c>
      <c r="I294" s="107">
        <v>709.8</v>
      </c>
      <c r="J294" s="107">
        <v>709.8</v>
      </c>
      <c r="K294" s="87">
        <v>27</v>
      </c>
      <c r="L294" s="88">
        <v>85373</v>
      </c>
      <c r="M294" s="88">
        <v>0</v>
      </c>
      <c r="N294" s="88">
        <v>0</v>
      </c>
      <c r="O294" s="88">
        <v>0</v>
      </c>
      <c r="P294" s="88">
        <v>85373</v>
      </c>
      <c r="Q294" s="94">
        <f>L294/H294</f>
        <v>87.797980213496785</v>
      </c>
      <c r="R294" s="56">
        <v>9673</v>
      </c>
      <c r="S294" s="136" t="s">
        <v>18</v>
      </c>
    </row>
    <row r="295" spans="1:21" s="12" customFormat="1" ht="23.25" customHeight="1">
      <c r="A295" s="161" t="s">
        <v>506</v>
      </c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3"/>
    </row>
    <row r="296" spans="1:21" s="12" customFormat="1" ht="52.5" customHeight="1">
      <c r="A296" s="167" t="s">
        <v>507</v>
      </c>
      <c r="B296" s="200"/>
      <c r="C296" s="81" t="s">
        <v>23</v>
      </c>
      <c r="D296" s="81" t="s">
        <v>23</v>
      </c>
      <c r="E296" s="81" t="s">
        <v>23</v>
      </c>
      <c r="F296" s="81" t="s">
        <v>23</v>
      </c>
      <c r="G296" s="81" t="s">
        <v>23</v>
      </c>
      <c r="H296" s="91">
        <f>H297+H298</f>
        <v>1578.1999999999998</v>
      </c>
      <c r="I296" s="91">
        <f>I297+I298</f>
        <v>1420.1</v>
      </c>
      <c r="J296" s="91">
        <f>J297+J298</f>
        <v>1406.5</v>
      </c>
      <c r="K296" s="120">
        <f>K297+K298</f>
        <v>91</v>
      </c>
      <c r="L296" s="102">
        <f>L297+L298</f>
        <v>1037461</v>
      </c>
      <c r="M296" s="92">
        <v>0</v>
      </c>
      <c r="N296" s="92">
        <v>0</v>
      </c>
      <c r="O296" s="92">
        <v>0</v>
      </c>
      <c r="P296" s="102">
        <f>P297+P298</f>
        <v>1037461</v>
      </c>
      <c r="Q296" s="73">
        <f>L296/H296</f>
        <v>657.36978836649359</v>
      </c>
      <c r="R296" s="81" t="s">
        <v>23</v>
      </c>
      <c r="S296" s="81" t="s">
        <v>23</v>
      </c>
    </row>
    <row r="297" spans="1:21" s="12" customFormat="1" ht="28.5" customHeight="1">
      <c r="A297" s="49" t="s">
        <v>46</v>
      </c>
      <c r="B297" s="47" t="s">
        <v>435</v>
      </c>
      <c r="C297" s="58">
        <v>1986</v>
      </c>
      <c r="D297" s="58">
        <v>2015</v>
      </c>
      <c r="E297" s="49" t="s">
        <v>19</v>
      </c>
      <c r="F297" s="103">
        <v>2</v>
      </c>
      <c r="G297" s="103">
        <v>3</v>
      </c>
      <c r="H297" s="104">
        <v>842.4</v>
      </c>
      <c r="I297" s="104">
        <v>712.6</v>
      </c>
      <c r="J297" s="104">
        <v>699</v>
      </c>
      <c r="K297" s="103">
        <v>55</v>
      </c>
      <c r="L297" s="97">
        <v>513958</v>
      </c>
      <c r="M297" s="88">
        <v>0</v>
      </c>
      <c r="N297" s="88">
        <v>0</v>
      </c>
      <c r="O297" s="88">
        <v>0</v>
      </c>
      <c r="P297" s="97">
        <v>513958</v>
      </c>
      <c r="Q297" s="55">
        <f>L297/H297</f>
        <v>610.11158594491928</v>
      </c>
      <c r="R297" s="56">
        <v>9673</v>
      </c>
      <c r="S297" s="136" t="s">
        <v>18</v>
      </c>
    </row>
    <row r="298" spans="1:21" s="12" customFormat="1" ht="29.25" customHeight="1">
      <c r="A298" s="49" t="s">
        <v>21</v>
      </c>
      <c r="B298" s="47" t="s">
        <v>436</v>
      </c>
      <c r="C298" s="58">
        <v>1984</v>
      </c>
      <c r="D298" s="58">
        <v>2015</v>
      </c>
      <c r="E298" s="49" t="s">
        <v>25</v>
      </c>
      <c r="F298" s="103">
        <v>3</v>
      </c>
      <c r="G298" s="103">
        <v>2</v>
      </c>
      <c r="H298" s="104">
        <v>735.8</v>
      </c>
      <c r="I298" s="104">
        <v>707.5</v>
      </c>
      <c r="J298" s="104">
        <v>707.5</v>
      </c>
      <c r="K298" s="103">
        <v>36</v>
      </c>
      <c r="L298" s="97">
        <v>523503</v>
      </c>
      <c r="M298" s="88">
        <v>0</v>
      </c>
      <c r="N298" s="88">
        <v>0</v>
      </c>
      <c r="O298" s="88">
        <v>0</v>
      </c>
      <c r="P298" s="97">
        <v>523503</v>
      </c>
      <c r="Q298" s="55">
        <f>L298/H298</f>
        <v>711.47458548518625</v>
      </c>
      <c r="R298" s="56">
        <v>9673</v>
      </c>
      <c r="S298" s="136" t="s">
        <v>18</v>
      </c>
    </row>
    <row r="299" spans="1:21" s="12" customFormat="1" ht="28.5" customHeight="1">
      <c r="A299" s="161" t="s">
        <v>481</v>
      </c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  <c r="R299" s="203"/>
      <c r="S299" s="204"/>
    </row>
    <row r="300" spans="1:21" s="34" customFormat="1" ht="39" customHeight="1">
      <c r="A300" s="159" t="s">
        <v>265</v>
      </c>
      <c r="B300" s="160"/>
      <c r="C300" s="81" t="s">
        <v>23</v>
      </c>
      <c r="D300" s="81" t="s">
        <v>23</v>
      </c>
      <c r="E300" s="81" t="s">
        <v>23</v>
      </c>
      <c r="F300" s="81" t="s">
        <v>23</v>
      </c>
      <c r="G300" s="81" t="s">
        <v>23</v>
      </c>
      <c r="H300" s="63">
        <f t="shared" ref="H300:P300" si="38">SUM(H301:H307)</f>
        <v>25830</v>
      </c>
      <c r="I300" s="63">
        <f t="shared" si="38"/>
        <v>21481.8</v>
      </c>
      <c r="J300" s="63">
        <f t="shared" si="38"/>
        <v>14517.3</v>
      </c>
      <c r="K300" s="112">
        <f t="shared" si="38"/>
        <v>1120</v>
      </c>
      <c r="L300" s="63">
        <f t="shared" si="38"/>
        <v>139838199.99999997</v>
      </c>
      <c r="M300" s="88">
        <v>0</v>
      </c>
      <c r="N300" s="88">
        <v>0</v>
      </c>
      <c r="O300" s="88">
        <v>0</v>
      </c>
      <c r="P300" s="63">
        <f t="shared" si="38"/>
        <v>139838199.99999997</v>
      </c>
      <c r="Q300" s="131">
        <f t="shared" ref="Q300:Q307" si="39">L300/H300</f>
        <v>5413.7901664730925</v>
      </c>
      <c r="R300" s="41" t="s">
        <v>23</v>
      </c>
      <c r="S300" s="41" t="s">
        <v>23</v>
      </c>
    </row>
    <row r="301" spans="1:21" ht="19.5" customHeight="1">
      <c r="A301" s="58" t="s">
        <v>46</v>
      </c>
      <c r="B301" s="85" t="s">
        <v>518</v>
      </c>
      <c r="C301" s="84">
        <v>1972</v>
      </c>
      <c r="D301" s="58" t="s">
        <v>20</v>
      </c>
      <c r="E301" s="84" t="s">
        <v>19</v>
      </c>
      <c r="F301" s="84">
        <v>5</v>
      </c>
      <c r="G301" s="84">
        <v>1</v>
      </c>
      <c r="H301" s="107">
        <v>4848.3999999999996</v>
      </c>
      <c r="I301" s="107">
        <v>3694</v>
      </c>
      <c r="J301" s="107">
        <v>2189.5</v>
      </c>
      <c r="K301" s="87">
        <v>218</v>
      </c>
      <c r="L301" s="88">
        <v>21572316.800000001</v>
      </c>
      <c r="M301" s="88">
        <v>0</v>
      </c>
      <c r="N301" s="88">
        <v>0</v>
      </c>
      <c r="O301" s="88">
        <v>0</v>
      </c>
      <c r="P301" s="61">
        <f t="shared" ref="P301:P307" si="40">L301-M301-N301-O301</f>
        <v>21572316.800000001</v>
      </c>
      <c r="Q301" s="94">
        <f t="shared" si="39"/>
        <v>4449.3682039435698</v>
      </c>
      <c r="R301" s="56">
        <v>9673</v>
      </c>
      <c r="S301" s="136" t="s">
        <v>18</v>
      </c>
      <c r="T301" s="174"/>
      <c r="U301" s="174"/>
    </row>
    <row r="302" spans="1:21" ht="19.5" customHeight="1">
      <c r="A302" s="58" t="s">
        <v>21</v>
      </c>
      <c r="B302" s="85" t="s">
        <v>319</v>
      </c>
      <c r="C302" s="84">
        <v>1967</v>
      </c>
      <c r="D302" s="58" t="s">
        <v>20</v>
      </c>
      <c r="E302" s="84" t="s">
        <v>19</v>
      </c>
      <c r="F302" s="84">
        <v>5</v>
      </c>
      <c r="G302" s="84">
        <v>4</v>
      </c>
      <c r="H302" s="107">
        <v>3647.9</v>
      </c>
      <c r="I302" s="107">
        <v>3112.5</v>
      </c>
      <c r="J302" s="107">
        <v>2896.8</v>
      </c>
      <c r="K302" s="87">
        <v>119</v>
      </c>
      <c r="L302" s="88">
        <v>20075838.300000001</v>
      </c>
      <c r="M302" s="88">
        <v>0</v>
      </c>
      <c r="N302" s="88">
        <v>0</v>
      </c>
      <c r="O302" s="88">
        <v>0</v>
      </c>
      <c r="P302" s="61">
        <f t="shared" si="40"/>
        <v>20075838.300000001</v>
      </c>
      <c r="Q302" s="94">
        <f t="shared" si="39"/>
        <v>5503.3960086625184</v>
      </c>
      <c r="R302" s="56">
        <v>9673</v>
      </c>
      <c r="S302" s="136" t="s">
        <v>18</v>
      </c>
      <c r="T302" s="174"/>
      <c r="U302" s="174"/>
    </row>
    <row r="303" spans="1:21">
      <c r="A303" s="58" t="s">
        <v>28</v>
      </c>
      <c r="B303" s="85" t="s">
        <v>320</v>
      </c>
      <c r="C303" s="84">
        <v>1970</v>
      </c>
      <c r="D303" s="58" t="s">
        <v>20</v>
      </c>
      <c r="E303" s="84" t="s">
        <v>19</v>
      </c>
      <c r="F303" s="84">
        <v>5</v>
      </c>
      <c r="G303" s="84">
        <v>4</v>
      </c>
      <c r="H303" s="107">
        <v>3389.2</v>
      </c>
      <c r="I303" s="107">
        <v>3096.5</v>
      </c>
      <c r="J303" s="107">
        <v>2924.7</v>
      </c>
      <c r="K303" s="87">
        <v>129</v>
      </c>
      <c r="L303" s="88">
        <v>20594243.399999999</v>
      </c>
      <c r="M303" s="88">
        <v>0</v>
      </c>
      <c r="N303" s="88">
        <v>0</v>
      </c>
      <c r="O303" s="88">
        <v>0</v>
      </c>
      <c r="P303" s="61">
        <f t="shared" si="40"/>
        <v>20594243.399999999</v>
      </c>
      <c r="Q303" s="94">
        <f t="shared" si="39"/>
        <v>6076.4320193556005</v>
      </c>
      <c r="R303" s="56">
        <v>9673</v>
      </c>
      <c r="S303" s="136" t="s">
        <v>18</v>
      </c>
      <c r="T303" s="174"/>
      <c r="U303" s="174"/>
    </row>
    <row r="304" spans="1:21" ht="18.75" customHeight="1">
      <c r="A304" s="58" t="s">
        <v>47</v>
      </c>
      <c r="B304" s="85" t="s">
        <v>321</v>
      </c>
      <c r="C304" s="84">
        <v>1960</v>
      </c>
      <c r="D304" s="58" t="s">
        <v>20</v>
      </c>
      <c r="E304" s="84" t="s">
        <v>19</v>
      </c>
      <c r="F304" s="84">
        <v>5</v>
      </c>
      <c r="G304" s="84">
        <v>4</v>
      </c>
      <c r="H304" s="107">
        <v>4120.8</v>
      </c>
      <c r="I304" s="107">
        <v>3739.3</v>
      </c>
      <c r="J304" s="107">
        <v>3031</v>
      </c>
      <c r="K304" s="87">
        <v>101</v>
      </c>
      <c r="L304" s="88">
        <v>27329361.600000001</v>
      </c>
      <c r="M304" s="88">
        <v>0</v>
      </c>
      <c r="N304" s="88">
        <v>0</v>
      </c>
      <c r="O304" s="88">
        <v>0</v>
      </c>
      <c r="P304" s="61">
        <f t="shared" si="40"/>
        <v>27329361.600000001</v>
      </c>
      <c r="Q304" s="94">
        <f t="shared" si="39"/>
        <v>6632.0524170064064</v>
      </c>
      <c r="R304" s="56">
        <v>9673</v>
      </c>
      <c r="S304" s="136" t="s">
        <v>18</v>
      </c>
      <c r="T304" s="174"/>
      <c r="U304" s="174"/>
    </row>
    <row r="305" spans="1:21">
      <c r="A305" s="58" t="s">
        <v>48</v>
      </c>
      <c r="B305" s="85" t="s">
        <v>322</v>
      </c>
      <c r="C305" s="84">
        <v>1958</v>
      </c>
      <c r="D305" s="58" t="s">
        <v>20</v>
      </c>
      <c r="E305" s="84" t="s">
        <v>19</v>
      </c>
      <c r="F305" s="84">
        <v>2</v>
      </c>
      <c r="G305" s="84">
        <v>3</v>
      </c>
      <c r="H305" s="107">
        <v>1010.4</v>
      </c>
      <c r="I305" s="107">
        <v>857.3</v>
      </c>
      <c r="J305" s="107">
        <v>603.9</v>
      </c>
      <c r="K305" s="87">
        <v>45</v>
      </c>
      <c r="L305" s="88">
        <v>8787475.8000000007</v>
      </c>
      <c r="M305" s="88">
        <v>0</v>
      </c>
      <c r="N305" s="88">
        <v>0</v>
      </c>
      <c r="O305" s="88">
        <v>0</v>
      </c>
      <c r="P305" s="61">
        <f t="shared" si="40"/>
        <v>8787475.8000000007</v>
      </c>
      <c r="Q305" s="94">
        <f t="shared" si="39"/>
        <v>8697.0267220902624</v>
      </c>
      <c r="R305" s="56">
        <v>9673</v>
      </c>
      <c r="S305" s="136" t="s">
        <v>18</v>
      </c>
    </row>
    <row r="306" spans="1:21" ht="18" customHeight="1">
      <c r="A306" s="58" t="s">
        <v>49</v>
      </c>
      <c r="B306" s="85" t="s">
        <v>323</v>
      </c>
      <c r="C306" s="84">
        <v>1981</v>
      </c>
      <c r="D306" s="58" t="s">
        <v>20</v>
      </c>
      <c r="E306" s="84" t="s">
        <v>19</v>
      </c>
      <c r="F306" s="84">
        <v>5</v>
      </c>
      <c r="G306" s="84">
        <v>2</v>
      </c>
      <c r="H306" s="107">
        <v>4776.7</v>
      </c>
      <c r="I306" s="107">
        <v>3465.9</v>
      </c>
      <c r="J306" s="107">
        <v>1363.8</v>
      </c>
      <c r="K306" s="87">
        <v>278</v>
      </c>
      <c r="L306" s="88">
        <v>21975580.899999999</v>
      </c>
      <c r="M306" s="88">
        <v>0</v>
      </c>
      <c r="N306" s="88">
        <v>0</v>
      </c>
      <c r="O306" s="88">
        <v>0</v>
      </c>
      <c r="P306" s="61">
        <f t="shared" si="40"/>
        <v>21975580.899999999</v>
      </c>
      <c r="Q306" s="94">
        <f t="shared" si="39"/>
        <v>4600.5779931752049</v>
      </c>
      <c r="R306" s="56">
        <v>9673</v>
      </c>
      <c r="S306" s="136" t="s">
        <v>18</v>
      </c>
    </row>
    <row r="307" spans="1:21" s="17" customFormat="1" ht="15.75" customHeight="1">
      <c r="A307" s="58" t="s">
        <v>50</v>
      </c>
      <c r="B307" s="85" t="s">
        <v>324</v>
      </c>
      <c r="C307" s="84">
        <v>1976</v>
      </c>
      <c r="D307" s="58" t="s">
        <v>20</v>
      </c>
      <c r="E307" s="84" t="s">
        <v>19</v>
      </c>
      <c r="F307" s="84">
        <v>5</v>
      </c>
      <c r="G307" s="84">
        <v>2</v>
      </c>
      <c r="H307" s="107">
        <v>4036.6</v>
      </c>
      <c r="I307" s="107">
        <v>3516.3</v>
      </c>
      <c r="J307" s="107">
        <v>1507.6</v>
      </c>
      <c r="K307" s="87">
        <v>230</v>
      </c>
      <c r="L307" s="88">
        <v>19503383.199999999</v>
      </c>
      <c r="M307" s="88">
        <v>0</v>
      </c>
      <c r="N307" s="88">
        <v>0</v>
      </c>
      <c r="O307" s="88">
        <v>0</v>
      </c>
      <c r="P307" s="61">
        <f t="shared" si="40"/>
        <v>19503383.199999999</v>
      </c>
      <c r="Q307" s="94">
        <f t="shared" si="39"/>
        <v>4831.6363276024376</v>
      </c>
      <c r="R307" s="56">
        <v>9673</v>
      </c>
      <c r="S307" s="136" t="s">
        <v>18</v>
      </c>
      <c r="T307" s="9"/>
      <c r="U307" s="9"/>
    </row>
    <row r="308" spans="1:21" s="9" customFormat="1" ht="24" customHeight="1">
      <c r="A308" s="161" t="s">
        <v>482</v>
      </c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3"/>
    </row>
    <row r="309" spans="1:21" ht="42.75" customHeight="1">
      <c r="A309" s="159" t="s">
        <v>385</v>
      </c>
      <c r="B309" s="160"/>
      <c r="C309" s="39" t="s">
        <v>23</v>
      </c>
      <c r="D309" s="39" t="s">
        <v>23</v>
      </c>
      <c r="E309" s="39" t="s">
        <v>23</v>
      </c>
      <c r="F309" s="39" t="s">
        <v>23</v>
      </c>
      <c r="G309" s="39" t="s">
        <v>23</v>
      </c>
      <c r="H309" s="63">
        <f t="shared" ref="H309:P309" si="41">SUM(H310:H314)</f>
        <v>28914.399999999998</v>
      </c>
      <c r="I309" s="63">
        <f t="shared" si="41"/>
        <v>22687.82</v>
      </c>
      <c r="J309" s="63">
        <f t="shared" si="41"/>
        <v>20988.899999999998</v>
      </c>
      <c r="K309" s="83">
        <f t="shared" si="41"/>
        <v>1124</v>
      </c>
      <c r="L309" s="35">
        <f t="shared" si="41"/>
        <v>192336383.38</v>
      </c>
      <c r="M309" s="35">
        <f t="shared" si="41"/>
        <v>0</v>
      </c>
      <c r="N309" s="35">
        <f t="shared" si="41"/>
        <v>0</v>
      </c>
      <c r="O309" s="35">
        <f t="shared" si="41"/>
        <v>0</v>
      </c>
      <c r="P309" s="35">
        <f t="shared" si="41"/>
        <v>192336383.38</v>
      </c>
      <c r="Q309" s="131">
        <f t="shared" ref="Q309:Q314" si="42">L309/H309</f>
        <v>6651.923725894364</v>
      </c>
      <c r="R309" s="41" t="s">
        <v>23</v>
      </c>
      <c r="S309" s="41" t="s">
        <v>23</v>
      </c>
      <c r="T309" s="12"/>
      <c r="U309" s="12"/>
    </row>
    <row r="310" spans="1:21" ht="15.75" customHeight="1">
      <c r="A310" s="105" t="s">
        <v>46</v>
      </c>
      <c r="B310" s="70" t="s">
        <v>358</v>
      </c>
      <c r="C310" s="49">
        <v>1974</v>
      </c>
      <c r="D310" s="58" t="s">
        <v>20</v>
      </c>
      <c r="E310" s="38" t="s">
        <v>25</v>
      </c>
      <c r="F310" s="58">
        <v>9</v>
      </c>
      <c r="G310" s="58">
        <v>4</v>
      </c>
      <c r="H310" s="54">
        <v>8711</v>
      </c>
      <c r="I310" s="54">
        <v>7140.8</v>
      </c>
      <c r="J310" s="54">
        <v>6665.1</v>
      </c>
      <c r="K310" s="71">
        <v>336</v>
      </c>
      <c r="L310" s="75">
        <f>53144401.34</f>
        <v>53144401.340000004</v>
      </c>
      <c r="M310" s="61">
        <v>0</v>
      </c>
      <c r="N310" s="61">
        <v>0</v>
      </c>
      <c r="O310" s="61">
        <v>0</v>
      </c>
      <c r="P310" s="75">
        <f>53144401.34</f>
        <v>53144401.340000004</v>
      </c>
      <c r="Q310" s="94">
        <f t="shared" si="42"/>
        <v>6100.8381747216172</v>
      </c>
      <c r="R310" s="56">
        <v>9673</v>
      </c>
      <c r="S310" s="57" t="s">
        <v>18</v>
      </c>
      <c r="T310" s="12"/>
      <c r="U310" s="12"/>
    </row>
    <row r="311" spans="1:21">
      <c r="A311" s="105" t="s">
        <v>21</v>
      </c>
      <c r="B311" s="70" t="s">
        <v>359</v>
      </c>
      <c r="C311" s="49">
        <v>1974</v>
      </c>
      <c r="D311" s="58" t="s">
        <v>20</v>
      </c>
      <c r="E311" s="38" t="s">
        <v>25</v>
      </c>
      <c r="F311" s="58">
        <v>5</v>
      </c>
      <c r="G311" s="58">
        <v>8</v>
      </c>
      <c r="H311" s="54">
        <v>5191.1000000000004</v>
      </c>
      <c r="I311" s="54">
        <v>3964.32</v>
      </c>
      <c r="J311" s="54">
        <v>3774</v>
      </c>
      <c r="K311" s="71">
        <v>216</v>
      </c>
      <c r="L311" s="75">
        <v>34169322.539999999</v>
      </c>
      <c r="M311" s="61">
        <v>0</v>
      </c>
      <c r="N311" s="61">
        <v>0</v>
      </c>
      <c r="O311" s="61">
        <v>0</v>
      </c>
      <c r="P311" s="75">
        <v>34169322.539999999</v>
      </c>
      <c r="Q311" s="94">
        <f t="shared" si="42"/>
        <v>6582.2894068694486</v>
      </c>
      <c r="R311" s="56">
        <v>9673</v>
      </c>
      <c r="S311" s="57" t="s">
        <v>18</v>
      </c>
    </row>
    <row r="312" spans="1:21">
      <c r="A312" s="105" t="s">
        <v>28</v>
      </c>
      <c r="B312" s="70" t="s">
        <v>360</v>
      </c>
      <c r="C312" s="49">
        <v>1973</v>
      </c>
      <c r="D312" s="58" t="s">
        <v>20</v>
      </c>
      <c r="E312" s="38" t="s">
        <v>25</v>
      </c>
      <c r="F312" s="58">
        <v>14</v>
      </c>
      <c r="G312" s="58">
        <v>1</v>
      </c>
      <c r="H312" s="54">
        <v>5107.5</v>
      </c>
      <c r="I312" s="54">
        <v>4226.5</v>
      </c>
      <c r="J312" s="54">
        <v>3942.9</v>
      </c>
      <c r="K312" s="71">
        <v>221</v>
      </c>
      <c r="L312" s="75">
        <v>35975754.460000001</v>
      </c>
      <c r="M312" s="61">
        <v>0</v>
      </c>
      <c r="N312" s="61">
        <v>0</v>
      </c>
      <c r="O312" s="61">
        <v>0</v>
      </c>
      <c r="P312" s="75">
        <v>35975754.460000001</v>
      </c>
      <c r="Q312" s="94">
        <f t="shared" si="42"/>
        <v>7043.711103279491</v>
      </c>
      <c r="R312" s="56">
        <v>9673</v>
      </c>
      <c r="S312" s="57" t="s">
        <v>33</v>
      </c>
      <c r="T312" s="12"/>
      <c r="U312" s="12"/>
    </row>
    <row r="313" spans="1:21" ht="17.25" customHeight="1">
      <c r="A313" s="65" t="s">
        <v>47</v>
      </c>
      <c r="B313" s="70" t="s">
        <v>361</v>
      </c>
      <c r="C313" s="49">
        <v>1991</v>
      </c>
      <c r="D313" s="58" t="s">
        <v>20</v>
      </c>
      <c r="E313" s="84" t="s">
        <v>19</v>
      </c>
      <c r="F313" s="58">
        <v>5</v>
      </c>
      <c r="G313" s="58">
        <v>5</v>
      </c>
      <c r="H313" s="54">
        <v>4926.1000000000004</v>
      </c>
      <c r="I313" s="54">
        <v>3656.4</v>
      </c>
      <c r="J313" s="54">
        <v>3347.1</v>
      </c>
      <c r="K313" s="71">
        <v>169</v>
      </c>
      <c r="L313" s="75">
        <v>34431234.740000002</v>
      </c>
      <c r="M313" s="61">
        <v>0</v>
      </c>
      <c r="N313" s="61">
        <v>0</v>
      </c>
      <c r="O313" s="61">
        <v>0</v>
      </c>
      <c r="P313" s="75">
        <v>34431234.740000002</v>
      </c>
      <c r="Q313" s="94">
        <f t="shared" si="42"/>
        <v>6989.5525344593088</v>
      </c>
      <c r="R313" s="56">
        <v>9673</v>
      </c>
      <c r="S313" s="57" t="s">
        <v>18</v>
      </c>
      <c r="T313" s="12"/>
      <c r="U313" s="12"/>
    </row>
    <row r="314" spans="1:21" ht="15.75" customHeight="1">
      <c r="A314" s="58" t="s">
        <v>48</v>
      </c>
      <c r="B314" s="80" t="s">
        <v>362</v>
      </c>
      <c r="C314" s="49">
        <v>1989</v>
      </c>
      <c r="D314" s="58" t="s">
        <v>20</v>
      </c>
      <c r="E314" s="84" t="s">
        <v>19</v>
      </c>
      <c r="F314" s="58">
        <v>5</v>
      </c>
      <c r="G314" s="58">
        <v>5</v>
      </c>
      <c r="H314" s="54">
        <v>4978.7</v>
      </c>
      <c r="I314" s="54">
        <v>3699.8</v>
      </c>
      <c r="J314" s="54">
        <v>3259.8</v>
      </c>
      <c r="K314" s="71">
        <v>182</v>
      </c>
      <c r="L314" s="75">
        <v>34615670.299999997</v>
      </c>
      <c r="M314" s="61">
        <v>0</v>
      </c>
      <c r="N314" s="61">
        <v>0</v>
      </c>
      <c r="O314" s="61">
        <v>0</v>
      </c>
      <c r="P314" s="75">
        <v>34615670.299999997</v>
      </c>
      <c r="Q314" s="94">
        <f t="shared" si="42"/>
        <v>6952.7527868720745</v>
      </c>
      <c r="R314" s="56">
        <v>9673</v>
      </c>
      <c r="S314" s="57" t="s">
        <v>18</v>
      </c>
    </row>
    <row r="315" spans="1:21" ht="21.75" customHeight="1">
      <c r="A315" s="161" t="s">
        <v>483</v>
      </c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3"/>
      <c r="T315" s="12"/>
      <c r="U315" s="12"/>
    </row>
    <row r="316" spans="1:21" ht="23.25" customHeight="1">
      <c r="A316" s="159" t="s">
        <v>387</v>
      </c>
      <c r="B316" s="160"/>
      <c r="C316" s="81" t="s">
        <v>23</v>
      </c>
      <c r="D316" s="81" t="s">
        <v>23</v>
      </c>
      <c r="E316" s="81" t="s">
        <v>23</v>
      </c>
      <c r="F316" s="81" t="s">
        <v>23</v>
      </c>
      <c r="G316" s="81" t="s">
        <v>23</v>
      </c>
      <c r="H316" s="63">
        <f>SUM(H317:H399)</f>
        <v>283750.66000000009</v>
      </c>
      <c r="I316" s="63">
        <f>SUM(I317:I399)</f>
        <v>219889.58</v>
      </c>
      <c r="J316" s="63">
        <f>SUM(J317:J399)</f>
        <v>183839.5</v>
      </c>
      <c r="K316" s="83">
        <f>SUM(K317:K399)</f>
        <v>10088</v>
      </c>
      <c r="L316" s="35">
        <f>SUM(L317:L399)</f>
        <v>1101794218.5099998</v>
      </c>
      <c r="M316" s="35">
        <v>0</v>
      </c>
      <c r="N316" s="35">
        <v>0</v>
      </c>
      <c r="O316" s="35">
        <v>0</v>
      </c>
      <c r="P316" s="35">
        <f>SUM(P317:P399)</f>
        <v>1101794218.5099998</v>
      </c>
      <c r="Q316" s="131">
        <f t="shared" ref="Q316:Q347" si="43">L316/H316</f>
        <v>3882.9661876733585</v>
      </c>
      <c r="R316" s="41" t="s">
        <v>23</v>
      </c>
      <c r="S316" s="41" t="s">
        <v>23</v>
      </c>
      <c r="T316" s="12"/>
      <c r="U316" s="12"/>
    </row>
    <row r="317" spans="1:21">
      <c r="A317" s="105" t="s">
        <v>46</v>
      </c>
      <c r="B317" s="70" t="s">
        <v>363</v>
      </c>
      <c r="C317" s="49">
        <v>1936</v>
      </c>
      <c r="D317" s="58" t="s">
        <v>20</v>
      </c>
      <c r="E317" s="58" t="s">
        <v>19</v>
      </c>
      <c r="F317" s="58">
        <v>2</v>
      </c>
      <c r="G317" s="58">
        <v>2</v>
      </c>
      <c r="H317" s="54">
        <v>1809.1</v>
      </c>
      <c r="I317" s="54">
        <v>1123.0999999999999</v>
      </c>
      <c r="J317" s="54">
        <v>822.2</v>
      </c>
      <c r="K317" s="71">
        <v>51</v>
      </c>
      <c r="L317" s="75">
        <v>8233995.29</v>
      </c>
      <c r="M317" s="61">
        <v>0</v>
      </c>
      <c r="N317" s="61">
        <v>0</v>
      </c>
      <c r="O317" s="61">
        <v>0</v>
      </c>
      <c r="P317" s="61">
        <f t="shared" ref="P317:P384" si="44">L317-M317-N317-O317</f>
        <v>8233995.29</v>
      </c>
      <c r="Q317" s="94">
        <f t="shared" si="43"/>
        <v>4551.4318113979325</v>
      </c>
      <c r="R317" s="56">
        <v>9673</v>
      </c>
      <c r="S317" s="57" t="s">
        <v>18</v>
      </c>
    </row>
    <row r="318" spans="1:21">
      <c r="A318" s="105" t="s">
        <v>21</v>
      </c>
      <c r="B318" s="70" t="s">
        <v>364</v>
      </c>
      <c r="C318" s="49">
        <v>1945</v>
      </c>
      <c r="D318" s="58" t="s">
        <v>20</v>
      </c>
      <c r="E318" s="58" t="s">
        <v>19</v>
      </c>
      <c r="F318" s="58">
        <v>2</v>
      </c>
      <c r="G318" s="58">
        <v>3</v>
      </c>
      <c r="H318" s="54">
        <v>1806.3</v>
      </c>
      <c r="I318" s="54">
        <v>977.4</v>
      </c>
      <c r="J318" s="54">
        <v>525.5</v>
      </c>
      <c r="K318" s="71">
        <v>64</v>
      </c>
      <c r="L318" s="75">
        <v>7773895.4000000004</v>
      </c>
      <c r="M318" s="61">
        <v>0</v>
      </c>
      <c r="N318" s="61">
        <v>0</v>
      </c>
      <c r="O318" s="61">
        <v>0</v>
      </c>
      <c r="P318" s="61">
        <f t="shared" si="44"/>
        <v>7773895.4000000004</v>
      </c>
      <c r="Q318" s="94">
        <f t="shared" si="43"/>
        <v>4303.7675912085479</v>
      </c>
      <c r="R318" s="56">
        <v>9673</v>
      </c>
      <c r="S318" s="57" t="s">
        <v>18</v>
      </c>
      <c r="T318" s="12"/>
      <c r="U318" s="12"/>
    </row>
    <row r="319" spans="1:21" ht="34.5" customHeight="1">
      <c r="A319" s="65" t="s">
        <v>28</v>
      </c>
      <c r="B319" s="70" t="s">
        <v>485</v>
      </c>
      <c r="C319" s="49">
        <v>1937</v>
      </c>
      <c r="D319" s="58" t="s">
        <v>20</v>
      </c>
      <c r="E319" s="58" t="s">
        <v>19</v>
      </c>
      <c r="F319" s="58">
        <v>2</v>
      </c>
      <c r="G319" s="58">
        <v>2</v>
      </c>
      <c r="H319" s="54">
        <v>999.52</v>
      </c>
      <c r="I319" s="54">
        <v>738.44</v>
      </c>
      <c r="J319" s="54">
        <v>562.76</v>
      </c>
      <c r="K319" s="71">
        <v>27</v>
      </c>
      <c r="L319" s="75">
        <v>6687433.5300000003</v>
      </c>
      <c r="M319" s="61">
        <v>0</v>
      </c>
      <c r="N319" s="61">
        <v>0</v>
      </c>
      <c r="O319" s="61">
        <v>0</v>
      </c>
      <c r="P319" s="61">
        <f t="shared" si="44"/>
        <v>6687433.5300000003</v>
      </c>
      <c r="Q319" s="94">
        <f t="shared" si="43"/>
        <v>6690.6450396190176</v>
      </c>
      <c r="R319" s="56">
        <v>9673</v>
      </c>
      <c r="S319" s="57" t="s">
        <v>18</v>
      </c>
      <c r="T319" s="12"/>
      <c r="U319" s="12"/>
    </row>
    <row r="320" spans="1:21">
      <c r="A320" s="105" t="s">
        <v>47</v>
      </c>
      <c r="B320" s="70" t="s">
        <v>182</v>
      </c>
      <c r="C320" s="49">
        <v>1945</v>
      </c>
      <c r="D320" s="58" t="s">
        <v>20</v>
      </c>
      <c r="E320" s="58" t="s">
        <v>19</v>
      </c>
      <c r="F320" s="58">
        <v>2</v>
      </c>
      <c r="G320" s="58">
        <v>1</v>
      </c>
      <c r="H320" s="54">
        <v>318</v>
      </c>
      <c r="I320" s="54">
        <v>278.60000000000002</v>
      </c>
      <c r="J320" s="54">
        <v>170.8</v>
      </c>
      <c r="K320" s="71">
        <v>15</v>
      </c>
      <c r="L320" s="75">
        <v>2432445.31</v>
      </c>
      <c r="M320" s="61">
        <v>0</v>
      </c>
      <c r="N320" s="61">
        <v>0</v>
      </c>
      <c r="O320" s="61">
        <v>0</v>
      </c>
      <c r="P320" s="61">
        <f t="shared" si="44"/>
        <v>2432445.31</v>
      </c>
      <c r="Q320" s="94">
        <f t="shared" si="43"/>
        <v>7649.1990880503145</v>
      </c>
      <c r="R320" s="56">
        <v>9673</v>
      </c>
      <c r="S320" s="57" t="s">
        <v>18</v>
      </c>
    </row>
    <row r="321" spans="1:21">
      <c r="A321" s="105" t="s">
        <v>48</v>
      </c>
      <c r="B321" s="70" t="s">
        <v>183</v>
      </c>
      <c r="C321" s="49" t="s">
        <v>31</v>
      </c>
      <c r="D321" s="58">
        <v>1970</v>
      </c>
      <c r="E321" s="58" t="s">
        <v>19</v>
      </c>
      <c r="F321" s="58">
        <v>3</v>
      </c>
      <c r="G321" s="58">
        <v>2</v>
      </c>
      <c r="H321" s="54">
        <v>3607.7</v>
      </c>
      <c r="I321" s="54">
        <v>2524</v>
      </c>
      <c r="J321" s="54">
        <v>915.2</v>
      </c>
      <c r="K321" s="71">
        <v>44</v>
      </c>
      <c r="L321" s="75">
        <v>17748349.48</v>
      </c>
      <c r="M321" s="61">
        <v>0</v>
      </c>
      <c r="N321" s="61">
        <v>0</v>
      </c>
      <c r="O321" s="61">
        <v>0</v>
      </c>
      <c r="P321" s="61">
        <f t="shared" si="44"/>
        <v>17748349.48</v>
      </c>
      <c r="Q321" s="94">
        <f t="shared" si="43"/>
        <v>4919.574654211825</v>
      </c>
      <c r="R321" s="56">
        <v>9673</v>
      </c>
      <c r="S321" s="57" t="s">
        <v>18</v>
      </c>
      <c r="T321" s="12"/>
      <c r="U321" s="12"/>
    </row>
    <row r="322" spans="1:21" ht="18.75" customHeight="1">
      <c r="A322" s="65" t="s">
        <v>49</v>
      </c>
      <c r="B322" s="70" t="s">
        <v>184</v>
      </c>
      <c r="C322" s="49">
        <v>1948</v>
      </c>
      <c r="D322" s="58">
        <v>1969</v>
      </c>
      <c r="E322" s="58" t="s">
        <v>24</v>
      </c>
      <c r="F322" s="58">
        <v>2</v>
      </c>
      <c r="G322" s="58">
        <v>2</v>
      </c>
      <c r="H322" s="54">
        <v>892.8</v>
      </c>
      <c r="I322" s="54">
        <v>650.14</v>
      </c>
      <c r="J322" s="54">
        <v>556.14</v>
      </c>
      <c r="K322" s="71">
        <v>30</v>
      </c>
      <c r="L322" s="75">
        <v>6245604.6600000001</v>
      </c>
      <c r="M322" s="61">
        <v>0</v>
      </c>
      <c r="N322" s="61">
        <v>0</v>
      </c>
      <c r="O322" s="61">
        <v>0</v>
      </c>
      <c r="P322" s="61">
        <f t="shared" si="44"/>
        <v>6245604.6600000001</v>
      </c>
      <c r="Q322" s="94">
        <f t="shared" si="43"/>
        <v>6995.5249327956999</v>
      </c>
      <c r="R322" s="56">
        <v>9673</v>
      </c>
      <c r="S322" s="57" t="s">
        <v>18</v>
      </c>
      <c r="T322" s="12"/>
      <c r="U322" s="12"/>
    </row>
    <row r="323" spans="1:21" ht="15.75" customHeight="1">
      <c r="A323" s="105" t="s">
        <v>50</v>
      </c>
      <c r="B323" s="70" t="s">
        <v>185</v>
      </c>
      <c r="C323" s="49">
        <v>1948</v>
      </c>
      <c r="D323" s="58">
        <v>1959</v>
      </c>
      <c r="E323" s="58" t="s">
        <v>24</v>
      </c>
      <c r="F323" s="58">
        <v>2</v>
      </c>
      <c r="G323" s="58">
        <v>2</v>
      </c>
      <c r="H323" s="54">
        <v>644.34</v>
      </c>
      <c r="I323" s="54">
        <v>563.84</v>
      </c>
      <c r="J323" s="54">
        <v>293.19</v>
      </c>
      <c r="K323" s="71">
        <v>39</v>
      </c>
      <c r="L323" s="75">
        <v>5373217.4800000004</v>
      </c>
      <c r="M323" s="61">
        <v>0</v>
      </c>
      <c r="N323" s="61">
        <v>0</v>
      </c>
      <c r="O323" s="61">
        <v>0</v>
      </c>
      <c r="P323" s="61">
        <f t="shared" si="44"/>
        <v>5373217.4800000004</v>
      </c>
      <c r="Q323" s="94">
        <f t="shared" si="43"/>
        <v>8339.1027718285386</v>
      </c>
      <c r="R323" s="56">
        <v>9673</v>
      </c>
      <c r="S323" s="57" t="s">
        <v>18</v>
      </c>
    </row>
    <row r="324" spans="1:21">
      <c r="A324" s="105" t="s">
        <v>51</v>
      </c>
      <c r="B324" s="70" t="s">
        <v>186</v>
      </c>
      <c r="C324" s="49">
        <v>1948</v>
      </c>
      <c r="D324" s="58" t="s">
        <v>20</v>
      </c>
      <c r="E324" s="58" t="s">
        <v>24</v>
      </c>
      <c r="F324" s="58">
        <v>2</v>
      </c>
      <c r="G324" s="58">
        <v>2</v>
      </c>
      <c r="H324" s="54">
        <v>939.6</v>
      </c>
      <c r="I324" s="54">
        <v>667.8</v>
      </c>
      <c r="J324" s="54">
        <v>501.3</v>
      </c>
      <c r="K324" s="71">
        <v>17</v>
      </c>
      <c r="L324" s="75">
        <v>6186476.7999999998</v>
      </c>
      <c r="M324" s="61">
        <v>0</v>
      </c>
      <c r="N324" s="61">
        <v>0</v>
      </c>
      <c r="O324" s="61">
        <v>0</v>
      </c>
      <c r="P324" s="61">
        <f t="shared" si="44"/>
        <v>6186476.7999999998</v>
      </c>
      <c r="Q324" s="94">
        <f t="shared" si="43"/>
        <v>6584.1600681140908</v>
      </c>
      <c r="R324" s="56">
        <v>9673</v>
      </c>
      <c r="S324" s="57" t="s">
        <v>18</v>
      </c>
      <c r="T324" s="12"/>
      <c r="U324" s="12"/>
    </row>
    <row r="325" spans="1:21" ht="18.75" customHeight="1">
      <c r="A325" s="65" t="s">
        <v>52</v>
      </c>
      <c r="B325" s="70" t="s">
        <v>187</v>
      </c>
      <c r="C325" s="49">
        <v>1948</v>
      </c>
      <c r="D325" s="58" t="s">
        <v>20</v>
      </c>
      <c r="E325" s="58" t="s">
        <v>19</v>
      </c>
      <c r="F325" s="58">
        <v>2</v>
      </c>
      <c r="G325" s="58">
        <v>2</v>
      </c>
      <c r="H325" s="54">
        <v>815.3</v>
      </c>
      <c r="I325" s="54">
        <v>588.9</v>
      </c>
      <c r="J325" s="54">
        <v>426.5</v>
      </c>
      <c r="K325" s="71">
        <v>32</v>
      </c>
      <c r="L325" s="75">
        <v>5321845.57</v>
      </c>
      <c r="M325" s="61">
        <v>0</v>
      </c>
      <c r="N325" s="61">
        <v>0</v>
      </c>
      <c r="O325" s="61">
        <v>0</v>
      </c>
      <c r="P325" s="61">
        <f t="shared" si="44"/>
        <v>5321845.57</v>
      </c>
      <c r="Q325" s="94">
        <f t="shared" si="43"/>
        <v>6527.4691156629469</v>
      </c>
      <c r="R325" s="56">
        <v>9673</v>
      </c>
      <c r="S325" s="57" t="s">
        <v>18</v>
      </c>
      <c r="T325" s="12"/>
      <c r="U325" s="12"/>
    </row>
    <row r="326" spans="1:21">
      <c r="A326" s="105" t="s">
        <v>53</v>
      </c>
      <c r="B326" s="70" t="s">
        <v>188</v>
      </c>
      <c r="C326" s="49">
        <v>1949</v>
      </c>
      <c r="D326" s="58" t="s">
        <v>20</v>
      </c>
      <c r="E326" s="58" t="s">
        <v>19</v>
      </c>
      <c r="F326" s="58">
        <v>2</v>
      </c>
      <c r="G326" s="58">
        <v>2</v>
      </c>
      <c r="H326" s="54">
        <v>846</v>
      </c>
      <c r="I326" s="54">
        <v>590.4</v>
      </c>
      <c r="J326" s="54">
        <v>540.5</v>
      </c>
      <c r="K326" s="71">
        <v>16</v>
      </c>
      <c r="L326" s="75">
        <v>5676780.0499999998</v>
      </c>
      <c r="M326" s="61">
        <v>0</v>
      </c>
      <c r="N326" s="61">
        <v>0</v>
      </c>
      <c r="O326" s="61">
        <v>0</v>
      </c>
      <c r="P326" s="61">
        <f t="shared" si="44"/>
        <v>5676780.0499999998</v>
      </c>
      <c r="Q326" s="94">
        <f t="shared" si="43"/>
        <v>6710.1419030732859</v>
      </c>
      <c r="R326" s="56">
        <v>9673</v>
      </c>
      <c r="S326" s="57" t="s">
        <v>18</v>
      </c>
    </row>
    <row r="327" spans="1:21">
      <c r="A327" s="105" t="s">
        <v>54</v>
      </c>
      <c r="B327" s="70" t="s">
        <v>189</v>
      </c>
      <c r="C327" s="49">
        <v>1948</v>
      </c>
      <c r="D327" s="58" t="s">
        <v>20</v>
      </c>
      <c r="E327" s="58" t="s">
        <v>38</v>
      </c>
      <c r="F327" s="58">
        <v>2</v>
      </c>
      <c r="G327" s="58">
        <v>2</v>
      </c>
      <c r="H327" s="54">
        <v>747</v>
      </c>
      <c r="I327" s="54">
        <v>477.8</v>
      </c>
      <c r="J327" s="54">
        <v>301.52999999999997</v>
      </c>
      <c r="K327" s="71">
        <v>32</v>
      </c>
      <c r="L327" s="75">
        <v>4564311.32</v>
      </c>
      <c r="M327" s="61">
        <v>0</v>
      </c>
      <c r="N327" s="61">
        <v>0</v>
      </c>
      <c r="O327" s="61">
        <v>0</v>
      </c>
      <c r="P327" s="61">
        <f t="shared" si="44"/>
        <v>4564311.32</v>
      </c>
      <c r="Q327" s="94">
        <f t="shared" si="43"/>
        <v>6110.1891834002681</v>
      </c>
      <c r="R327" s="56">
        <v>9673</v>
      </c>
      <c r="S327" s="57" t="s">
        <v>18</v>
      </c>
      <c r="T327" s="12"/>
      <c r="U327" s="12"/>
    </row>
    <row r="328" spans="1:21" ht="18.75" customHeight="1">
      <c r="A328" s="65" t="s">
        <v>55</v>
      </c>
      <c r="B328" s="70" t="s">
        <v>190</v>
      </c>
      <c r="C328" s="49">
        <v>1949</v>
      </c>
      <c r="D328" s="58" t="s">
        <v>20</v>
      </c>
      <c r="E328" s="58" t="s">
        <v>19</v>
      </c>
      <c r="F328" s="58">
        <v>2</v>
      </c>
      <c r="G328" s="58">
        <v>1</v>
      </c>
      <c r="H328" s="54">
        <v>296.2</v>
      </c>
      <c r="I328" s="54">
        <v>234.5</v>
      </c>
      <c r="J328" s="54">
        <v>234.5</v>
      </c>
      <c r="K328" s="71">
        <v>32</v>
      </c>
      <c r="L328" s="75">
        <v>2028929.59</v>
      </c>
      <c r="M328" s="61">
        <v>0</v>
      </c>
      <c r="N328" s="61">
        <v>0</v>
      </c>
      <c r="O328" s="61">
        <v>0</v>
      </c>
      <c r="P328" s="61">
        <f t="shared" si="44"/>
        <v>2028929.59</v>
      </c>
      <c r="Q328" s="94">
        <f t="shared" si="43"/>
        <v>6849.8635719108715</v>
      </c>
      <c r="R328" s="56">
        <v>9673</v>
      </c>
      <c r="S328" s="57" t="s">
        <v>18</v>
      </c>
      <c r="T328" s="12"/>
      <c r="U328" s="12"/>
    </row>
    <row r="329" spans="1:21">
      <c r="A329" s="105" t="s">
        <v>56</v>
      </c>
      <c r="B329" s="70" t="s">
        <v>191</v>
      </c>
      <c r="C329" s="49">
        <v>1948</v>
      </c>
      <c r="D329" s="58" t="s">
        <v>20</v>
      </c>
      <c r="E329" s="58" t="s">
        <v>40</v>
      </c>
      <c r="F329" s="58">
        <v>2</v>
      </c>
      <c r="G329" s="58">
        <v>2</v>
      </c>
      <c r="H329" s="54">
        <v>531.29999999999995</v>
      </c>
      <c r="I329" s="54">
        <v>479.3</v>
      </c>
      <c r="J329" s="54">
        <v>70.900000000000006</v>
      </c>
      <c r="K329" s="71">
        <v>30</v>
      </c>
      <c r="L329" s="75">
        <v>4455007.8499999996</v>
      </c>
      <c r="M329" s="61">
        <v>0</v>
      </c>
      <c r="N329" s="61">
        <v>0</v>
      </c>
      <c r="O329" s="61">
        <v>0</v>
      </c>
      <c r="P329" s="61">
        <f t="shared" si="44"/>
        <v>4455007.8499999996</v>
      </c>
      <c r="Q329" s="94">
        <f t="shared" si="43"/>
        <v>8385.1079427818549</v>
      </c>
      <c r="R329" s="56">
        <v>9673</v>
      </c>
      <c r="S329" s="57" t="s">
        <v>18</v>
      </c>
    </row>
    <row r="330" spans="1:21" ht="15.75" customHeight="1">
      <c r="A330" s="105" t="s">
        <v>57</v>
      </c>
      <c r="B330" s="70" t="s">
        <v>192</v>
      </c>
      <c r="C330" s="49">
        <v>1954</v>
      </c>
      <c r="D330" s="58" t="s">
        <v>20</v>
      </c>
      <c r="E330" s="58" t="s">
        <v>19</v>
      </c>
      <c r="F330" s="58">
        <v>3</v>
      </c>
      <c r="G330" s="58">
        <v>1</v>
      </c>
      <c r="H330" s="54">
        <v>1008.2</v>
      </c>
      <c r="I330" s="54">
        <v>539.4</v>
      </c>
      <c r="J330" s="54">
        <v>133.80000000000001</v>
      </c>
      <c r="K330" s="71">
        <v>30</v>
      </c>
      <c r="L330" s="75">
        <v>4814710.1399999997</v>
      </c>
      <c r="M330" s="61">
        <v>0</v>
      </c>
      <c r="N330" s="61">
        <v>0</v>
      </c>
      <c r="O330" s="61">
        <v>0</v>
      </c>
      <c r="P330" s="61">
        <f t="shared" si="44"/>
        <v>4814710.1399999997</v>
      </c>
      <c r="Q330" s="94">
        <f t="shared" si="43"/>
        <v>4775.5506248760157</v>
      </c>
      <c r="R330" s="56">
        <v>9673</v>
      </c>
      <c r="S330" s="57" t="s">
        <v>18</v>
      </c>
      <c r="T330" s="12"/>
      <c r="U330" s="12"/>
    </row>
    <row r="331" spans="1:21" ht="18.75" customHeight="1">
      <c r="A331" s="65" t="s">
        <v>58</v>
      </c>
      <c r="B331" s="70" t="s">
        <v>508</v>
      </c>
      <c r="C331" s="49">
        <v>1940</v>
      </c>
      <c r="D331" s="58" t="s">
        <v>20</v>
      </c>
      <c r="E331" s="58" t="s">
        <v>19</v>
      </c>
      <c r="F331" s="58">
        <v>3</v>
      </c>
      <c r="G331" s="58">
        <v>1</v>
      </c>
      <c r="H331" s="54">
        <v>1286.8</v>
      </c>
      <c r="I331" s="54">
        <v>1225.2</v>
      </c>
      <c r="J331" s="54">
        <v>538.15</v>
      </c>
      <c r="K331" s="71">
        <v>70</v>
      </c>
      <c r="L331" s="75">
        <v>6839705.9000000004</v>
      </c>
      <c r="M331" s="61">
        <v>0</v>
      </c>
      <c r="N331" s="61">
        <v>0</v>
      </c>
      <c r="O331" s="61">
        <v>0</v>
      </c>
      <c r="P331" s="61">
        <f t="shared" si="44"/>
        <v>6839705.9000000004</v>
      </c>
      <c r="Q331" s="94">
        <f t="shared" si="43"/>
        <v>5315.2827945290646</v>
      </c>
      <c r="R331" s="56">
        <v>9673</v>
      </c>
      <c r="S331" s="57" t="s">
        <v>18</v>
      </c>
      <c r="T331" s="12"/>
      <c r="U331" s="12"/>
    </row>
    <row r="332" spans="1:21">
      <c r="A332" s="105" t="s">
        <v>59</v>
      </c>
      <c r="B332" s="70" t="s">
        <v>365</v>
      </c>
      <c r="C332" s="49">
        <v>1959</v>
      </c>
      <c r="D332" s="58">
        <v>2013</v>
      </c>
      <c r="E332" s="58" t="s">
        <v>19</v>
      </c>
      <c r="F332" s="58">
        <v>4</v>
      </c>
      <c r="G332" s="58">
        <v>5</v>
      </c>
      <c r="H332" s="54">
        <v>6471.7</v>
      </c>
      <c r="I332" s="54">
        <v>3845.1</v>
      </c>
      <c r="J332" s="54">
        <v>3332.81</v>
      </c>
      <c r="K332" s="71">
        <v>151</v>
      </c>
      <c r="L332" s="75">
        <v>16008832.82</v>
      </c>
      <c r="M332" s="61">
        <v>0</v>
      </c>
      <c r="N332" s="61">
        <v>0</v>
      </c>
      <c r="O332" s="61">
        <v>0</v>
      </c>
      <c r="P332" s="61">
        <f t="shared" si="44"/>
        <v>16008832.82</v>
      </c>
      <c r="Q332" s="94">
        <f t="shared" si="43"/>
        <v>2473.6673238870776</v>
      </c>
      <c r="R332" s="56">
        <v>9673</v>
      </c>
      <c r="S332" s="57" t="s">
        <v>18</v>
      </c>
    </row>
    <row r="333" spans="1:21">
      <c r="A333" s="105" t="s">
        <v>60</v>
      </c>
      <c r="B333" s="70" t="s">
        <v>193</v>
      </c>
      <c r="C333" s="49">
        <v>1955</v>
      </c>
      <c r="D333" s="58" t="s">
        <v>20</v>
      </c>
      <c r="E333" s="58" t="s">
        <v>19</v>
      </c>
      <c r="F333" s="58">
        <v>2</v>
      </c>
      <c r="G333" s="58">
        <v>2</v>
      </c>
      <c r="H333" s="54">
        <v>442</v>
      </c>
      <c r="I333" s="54">
        <v>305.60000000000002</v>
      </c>
      <c r="J333" s="54">
        <v>189.85</v>
      </c>
      <c r="K333" s="71">
        <v>23</v>
      </c>
      <c r="L333" s="75">
        <v>2651808.1800000002</v>
      </c>
      <c r="M333" s="61">
        <v>0</v>
      </c>
      <c r="N333" s="61">
        <v>0</v>
      </c>
      <c r="O333" s="61">
        <v>0</v>
      </c>
      <c r="P333" s="61">
        <f t="shared" si="44"/>
        <v>2651808.1800000002</v>
      </c>
      <c r="Q333" s="94">
        <f t="shared" si="43"/>
        <v>5999.5660180995483</v>
      </c>
      <c r="R333" s="56">
        <v>9673</v>
      </c>
      <c r="S333" s="57" t="s">
        <v>18</v>
      </c>
      <c r="T333" s="12"/>
      <c r="U333" s="12"/>
    </row>
    <row r="334" spans="1:21" ht="18.75" customHeight="1">
      <c r="A334" s="65" t="s">
        <v>61</v>
      </c>
      <c r="B334" s="70" t="s">
        <v>122</v>
      </c>
      <c r="C334" s="49">
        <v>1948</v>
      </c>
      <c r="D334" s="58">
        <v>1972</v>
      </c>
      <c r="E334" s="58" t="s">
        <v>19</v>
      </c>
      <c r="F334" s="58">
        <v>4</v>
      </c>
      <c r="G334" s="58">
        <v>3</v>
      </c>
      <c r="H334" s="54">
        <v>2344</v>
      </c>
      <c r="I334" s="54">
        <v>1495.8</v>
      </c>
      <c r="J334" s="54">
        <v>1366.1</v>
      </c>
      <c r="K334" s="71">
        <v>36</v>
      </c>
      <c r="L334" s="75">
        <v>14071887.359999999</v>
      </c>
      <c r="M334" s="61">
        <v>0</v>
      </c>
      <c r="N334" s="61">
        <v>0</v>
      </c>
      <c r="O334" s="61">
        <v>0</v>
      </c>
      <c r="P334" s="61">
        <f t="shared" si="44"/>
        <v>14071887.359999999</v>
      </c>
      <c r="Q334" s="94">
        <f t="shared" si="43"/>
        <v>6003.364914675768</v>
      </c>
      <c r="R334" s="56">
        <v>9673</v>
      </c>
      <c r="S334" s="57" t="s">
        <v>18</v>
      </c>
      <c r="T334" s="12"/>
      <c r="U334" s="12"/>
    </row>
    <row r="335" spans="1:21">
      <c r="A335" s="105" t="s">
        <v>62</v>
      </c>
      <c r="B335" s="70" t="s">
        <v>123</v>
      </c>
      <c r="C335" s="49">
        <v>1964</v>
      </c>
      <c r="D335" s="58" t="s">
        <v>20</v>
      </c>
      <c r="E335" s="58" t="s">
        <v>19</v>
      </c>
      <c r="F335" s="58">
        <v>2</v>
      </c>
      <c r="G335" s="58">
        <v>2</v>
      </c>
      <c r="H335" s="54">
        <v>573.20000000000005</v>
      </c>
      <c r="I335" s="54">
        <v>369.3</v>
      </c>
      <c r="J335" s="54">
        <v>153</v>
      </c>
      <c r="K335" s="71">
        <v>16</v>
      </c>
      <c r="L335" s="75">
        <v>3250860.3</v>
      </c>
      <c r="M335" s="61">
        <v>0</v>
      </c>
      <c r="N335" s="61">
        <v>0</v>
      </c>
      <c r="O335" s="61">
        <v>0</v>
      </c>
      <c r="P335" s="61">
        <f t="shared" si="44"/>
        <v>3250860.3</v>
      </c>
      <c r="Q335" s="94">
        <f t="shared" si="43"/>
        <v>5671.4241102581991</v>
      </c>
      <c r="R335" s="56">
        <v>9673</v>
      </c>
      <c r="S335" s="57" t="s">
        <v>18</v>
      </c>
    </row>
    <row r="336" spans="1:21">
      <c r="A336" s="105" t="s">
        <v>63</v>
      </c>
      <c r="B336" s="70" t="s">
        <v>124</v>
      </c>
      <c r="C336" s="49">
        <v>1945</v>
      </c>
      <c r="D336" s="58">
        <v>1965</v>
      </c>
      <c r="E336" s="58" t="s">
        <v>19</v>
      </c>
      <c r="F336" s="58">
        <v>4</v>
      </c>
      <c r="G336" s="58">
        <v>3</v>
      </c>
      <c r="H336" s="54">
        <v>2256.1999999999998</v>
      </c>
      <c r="I336" s="54">
        <v>2139.08</v>
      </c>
      <c r="J336" s="54">
        <v>2092.4</v>
      </c>
      <c r="K336" s="71">
        <v>53</v>
      </c>
      <c r="L336" s="75">
        <v>6092313.5700000003</v>
      </c>
      <c r="M336" s="61">
        <v>0</v>
      </c>
      <c r="N336" s="61">
        <v>0</v>
      </c>
      <c r="O336" s="61">
        <v>0</v>
      </c>
      <c r="P336" s="61">
        <f t="shared" si="44"/>
        <v>6092313.5700000003</v>
      </c>
      <c r="Q336" s="94">
        <f t="shared" si="43"/>
        <v>2700.2542194840885</v>
      </c>
      <c r="R336" s="56">
        <v>9673</v>
      </c>
      <c r="S336" s="57" t="s">
        <v>18</v>
      </c>
      <c r="T336" s="12"/>
      <c r="U336" s="12"/>
    </row>
    <row r="337" spans="1:21" ht="18.75" customHeight="1">
      <c r="A337" s="65" t="s">
        <v>64</v>
      </c>
      <c r="B337" s="70" t="s">
        <v>125</v>
      </c>
      <c r="C337" s="49">
        <v>1945</v>
      </c>
      <c r="D337" s="58" t="s">
        <v>20</v>
      </c>
      <c r="E337" s="58" t="s">
        <v>19</v>
      </c>
      <c r="F337" s="58">
        <v>4.5</v>
      </c>
      <c r="G337" s="58">
        <v>2</v>
      </c>
      <c r="H337" s="54">
        <v>1710.97</v>
      </c>
      <c r="I337" s="54">
        <v>1032.1300000000001</v>
      </c>
      <c r="J337" s="54">
        <v>885.75</v>
      </c>
      <c r="K337" s="71">
        <v>67</v>
      </c>
      <c r="L337" s="75">
        <v>9578004.6500000004</v>
      </c>
      <c r="M337" s="61">
        <v>0</v>
      </c>
      <c r="N337" s="61">
        <v>0</v>
      </c>
      <c r="O337" s="61">
        <v>0</v>
      </c>
      <c r="P337" s="61">
        <f t="shared" si="44"/>
        <v>9578004.6500000004</v>
      </c>
      <c r="Q337" s="94">
        <f t="shared" si="43"/>
        <v>5597.9968380509299</v>
      </c>
      <c r="R337" s="56">
        <v>9673</v>
      </c>
      <c r="S337" s="57" t="s">
        <v>18</v>
      </c>
      <c r="T337" s="12"/>
      <c r="U337" s="12"/>
    </row>
    <row r="338" spans="1:21" ht="22.5" customHeight="1">
      <c r="A338" s="105" t="s">
        <v>65</v>
      </c>
      <c r="B338" s="70" t="s">
        <v>126</v>
      </c>
      <c r="C338" s="49">
        <v>1987</v>
      </c>
      <c r="D338" s="58" t="s">
        <v>20</v>
      </c>
      <c r="E338" s="58" t="s">
        <v>36</v>
      </c>
      <c r="F338" s="58">
        <v>9</v>
      </c>
      <c r="G338" s="58">
        <v>4</v>
      </c>
      <c r="H338" s="54">
        <v>10226.700000000001</v>
      </c>
      <c r="I338" s="54">
        <v>7717.7</v>
      </c>
      <c r="J338" s="54">
        <v>7009.4</v>
      </c>
      <c r="K338" s="71">
        <v>377</v>
      </c>
      <c r="L338" s="75">
        <v>33936285.850000001</v>
      </c>
      <c r="M338" s="61">
        <v>0</v>
      </c>
      <c r="N338" s="61">
        <v>0</v>
      </c>
      <c r="O338" s="61">
        <v>0</v>
      </c>
      <c r="P338" s="61">
        <f t="shared" si="44"/>
        <v>33936285.850000001</v>
      </c>
      <c r="Q338" s="94">
        <f t="shared" si="43"/>
        <v>3318.4004468694689</v>
      </c>
      <c r="R338" s="56">
        <v>9673</v>
      </c>
      <c r="S338" s="57" t="s">
        <v>18</v>
      </c>
    </row>
    <row r="339" spans="1:21">
      <c r="A339" s="105" t="s">
        <v>66</v>
      </c>
      <c r="B339" s="70" t="s">
        <v>127</v>
      </c>
      <c r="C339" s="49">
        <v>1989</v>
      </c>
      <c r="D339" s="58" t="s">
        <v>20</v>
      </c>
      <c r="E339" s="58" t="s">
        <v>36</v>
      </c>
      <c r="F339" s="58">
        <v>9</v>
      </c>
      <c r="G339" s="58">
        <v>2</v>
      </c>
      <c r="H339" s="54">
        <v>5214.6000000000004</v>
      </c>
      <c r="I339" s="54">
        <v>3908.2</v>
      </c>
      <c r="J339" s="54">
        <v>3700.7</v>
      </c>
      <c r="K339" s="71">
        <v>175</v>
      </c>
      <c r="L339" s="75">
        <v>16957699.300000001</v>
      </c>
      <c r="M339" s="61">
        <v>0</v>
      </c>
      <c r="N339" s="61">
        <v>0</v>
      </c>
      <c r="O339" s="61">
        <v>0</v>
      </c>
      <c r="P339" s="61">
        <f t="shared" si="44"/>
        <v>16957699.300000001</v>
      </c>
      <c r="Q339" s="94">
        <f t="shared" si="43"/>
        <v>3251.9655007095462</v>
      </c>
      <c r="R339" s="56">
        <v>9673</v>
      </c>
      <c r="S339" s="57" t="s">
        <v>18</v>
      </c>
      <c r="T339" s="12"/>
      <c r="U339" s="12"/>
    </row>
    <row r="340" spans="1:21" ht="18.75" customHeight="1">
      <c r="A340" s="65" t="s">
        <v>67</v>
      </c>
      <c r="B340" s="70" t="s">
        <v>128</v>
      </c>
      <c r="C340" s="49">
        <v>1980</v>
      </c>
      <c r="D340" s="58">
        <v>2013</v>
      </c>
      <c r="E340" s="58" t="s">
        <v>36</v>
      </c>
      <c r="F340" s="58">
        <v>9</v>
      </c>
      <c r="G340" s="58">
        <v>2</v>
      </c>
      <c r="H340" s="54">
        <v>4931.3</v>
      </c>
      <c r="I340" s="54">
        <v>3876.8</v>
      </c>
      <c r="J340" s="54">
        <v>3428.3</v>
      </c>
      <c r="K340" s="71">
        <v>181</v>
      </c>
      <c r="L340" s="75">
        <v>14649163.57</v>
      </c>
      <c r="M340" s="61">
        <v>0</v>
      </c>
      <c r="N340" s="61">
        <v>0</v>
      </c>
      <c r="O340" s="61">
        <v>0</v>
      </c>
      <c r="P340" s="61">
        <f t="shared" si="44"/>
        <v>14649163.57</v>
      </c>
      <c r="Q340" s="94">
        <f t="shared" si="43"/>
        <v>2970.6494372680631</v>
      </c>
      <c r="R340" s="56">
        <v>9673</v>
      </c>
      <c r="S340" s="57" t="s">
        <v>18</v>
      </c>
      <c r="T340" s="12"/>
      <c r="U340" s="12"/>
    </row>
    <row r="341" spans="1:21">
      <c r="A341" s="105" t="s">
        <v>68</v>
      </c>
      <c r="B341" s="70" t="s">
        <v>129</v>
      </c>
      <c r="C341" s="49">
        <v>1988</v>
      </c>
      <c r="D341" s="58" t="s">
        <v>20</v>
      </c>
      <c r="E341" s="58" t="s">
        <v>19</v>
      </c>
      <c r="F341" s="58">
        <v>5</v>
      </c>
      <c r="G341" s="58">
        <v>3</v>
      </c>
      <c r="H341" s="54">
        <v>3201.15</v>
      </c>
      <c r="I341" s="54">
        <v>2249.6999999999998</v>
      </c>
      <c r="J341" s="54">
        <v>2073</v>
      </c>
      <c r="K341" s="71">
        <v>105</v>
      </c>
      <c r="L341" s="75">
        <v>13620347.58</v>
      </c>
      <c r="M341" s="61">
        <v>0</v>
      </c>
      <c r="N341" s="61">
        <v>0</v>
      </c>
      <c r="O341" s="61">
        <v>0</v>
      </c>
      <c r="P341" s="61">
        <f t="shared" si="44"/>
        <v>13620347.58</v>
      </c>
      <c r="Q341" s="94">
        <f t="shared" si="43"/>
        <v>4254.8295393842836</v>
      </c>
      <c r="R341" s="56">
        <v>9673</v>
      </c>
      <c r="S341" s="57" t="s">
        <v>18</v>
      </c>
    </row>
    <row r="342" spans="1:21">
      <c r="A342" s="105" t="s">
        <v>69</v>
      </c>
      <c r="B342" s="70" t="s">
        <v>130</v>
      </c>
      <c r="C342" s="49">
        <v>1991</v>
      </c>
      <c r="D342" s="58" t="s">
        <v>20</v>
      </c>
      <c r="E342" s="58" t="s">
        <v>19</v>
      </c>
      <c r="F342" s="58">
        <v>5</v>
      </c>
      <c r="G342" s="58">
        <v>3</v>
      </c>
      <c r="H342" s="54">
        <v>2305.6</v>
      </c>
      <c r="I342" s="54">
        <v>2287.5</v>
      </c>
      <c r="J342" s="54">
        <v>1945.52</v>
      </c>
      <c r="K342" s="71">
        <v>100</v>
      </c>
      <c r="L342" s="75">
        <v>16281532.16</v>
      </c>
      <c r="M342" s="61">
        <v>0</v>
      </c>
      <c r="N342" s="61">
        <v>0</v>
      </c>
      <c r="O342" s="61">
        <v>0</v>
      </c>
      <c r="P342" s="61">
        <f t="shared" si="44"/>
        <v>16281532.16</v>
      </c>
      <c r="Q342" s="94">
        <f t="shared" si="43"/>
        <v>7061.733240804997</v>
      </c>
      <c r="R342" s="56">
        <v>9673</v>
      </c>
      <c r="S342" s="57" t="s">
        <v>18</v>
      </c>
      <c r="T342" s="12"/>
      <c r="U342" s="12"/>
    </row>
    <row r="343" spans="1:21" ht="18.75" customHeight="1">
      <c r="A343" s="65" t="s">
        <v>70</v>
      </c>
      <c r="B343" s="70" t="s">
        <v>131</v>
      </c>
      <c r="C343" s="49">
        <v>1972</v>
      </c>
      <c r="D343" s="58" t="s">
        <v>20</v>
      </c>
      <c r="E343" s="58" t="s">
        <v>36</v>
      </c>
      <c r="F343" s="58">
        <v>5</v>
      </c>
      <c r="G343" s="58">
        <v>8</v>
      </c>
      <c r="H343" s="54">
        <v>5818.8</v>
      </c>
      <c r="I343" s="54">
        <v>5661.8</v>
      </c>
      <c r="J343" s="54">
        <v>5055.17</v>
      </c>
      <c r="K343" s="71">
        <v>252</v>
      </c>
      <c r="L343" s="75">
        <v>43737342.93</v>
      </c>
      <c r="M343" s="61">
        <v>0</v>
      </c>
      <c r="N343" s="61">
        <v>0</v>
      </c>
      <c r="O343" s="61">
        <v>0</v>
      </c>
      <c r="P343" s="61">
        <f t="shared" si="44"/>
        <v>43737342.93</v>
      </c>
      <c r="Q343" s="94">
        <f t="shared" si="43"/>
        <v>7516.5571818931739</v>
      </c>
      <c r="R343" s="56">
        <v>9673</v>
      </c>
      <c r="S343" s="57" t="s">
        <v>18</v>
      </c>
      <c r="T343" s="12"/>
      <c r="U343" s="12"/>
    </row>
    <row r="344" spans="1:21">
      <c r="A344" s="105" t="s">
        <v>71</v>
      </c>
      <c r="B344" s="70" t="s">
        <v>132</v>
      </c>
      <c r="C344" s="49">
        <v>1961</v>
      </c>
      <c r="D344" s="58" t="s">
        <v>20</v>
      </c>
      <c r="E344" s="58" t="s">
        <v>19</v>
      </c>
      <c r="F344" s="58">
        <v>2</v>
      </c>
      <c r="G344" s="58">
        <v>2</v>
      </c>
      <c r="H344" s="54">
        <v>986.9</v>
      </c>
      <c r="I344" s="54">
        <v>816.9</v>
      </c>
      <c r="J344" s="54">
        <v>441.74</v>
      </c>
      <c r="K344" s="71">
        <v>52</v>
      </c>
      <c r="L344" s="75">
        <v>2890911.56</v>
      </c>
      <c r="M344" s="61">
        <v>0</v>
      </c>
      <c r="N344" s="61">
        <v>0</v>
      </c>
      <c r="O344" s="61">
        <v>0</v>
      </c>
      <c r="P344" s="61">
        <f t="shared" si="44"/>
        <v>2890911.56</v>
      </c>
      <c r="Q344" s="94">
        <f t="shared" si="43"/>
        <v>2929.2851960684975</v>
      </c>
      <c r="R344" s="56">
        <v>9673</v>
      </c>
      <c r="S344" s="57" t="s">
        <v>18</v>
      </c>
    </row>
    <row r="345" spans="1:21">
      <c r="A345" s="105" t="s">
        <v>72</v>
      </c>
      <c r="B345" s="70" t="s">
        <v>133</v>
      </c>
      <c r="C345" s="49">
        <v>1948</v>
      </c>
      <c r="D345" s="58">
        <v>2008</v>
      </c>
      <c r="E345" s="58" t="s">
        <v>19</v>
      </c>
      <c r="F345" s="58">
        <v>3</v>
      </c>
      <c r="G345" s="58">
        <v>1</v>
      </c>
      <c r="H345" s="54">
        <v>472.61</v>
      </c>
      <c r="I345" s="54">
        <v>316.76</v>
      </c>
      <c r="J345" s="54">
        <v>316.76</v>
      </c>
      <c r="K345" s="71">
        <v>15</v>
      </c>
      <c r="L345" s="75">
        <v>1964143.15</v>
      </c>
      <c r="M345" s="61">
        <v>0</v>
      </c>
      <c r="N345" s="61">
        <v>0</v>
      </c>
      <c r="O345" s="61">
        <v>0</v>
      </c>
      <c r="P345" s="61">
        <f t="shared" si="44"/>
        <v>1964143.15</v>
      </c>
      <c r="Q345" s="94">
        <f t="shared" si="43"/>
        <v>4155.9491970123354</v>
      </c>
      <c r="R345" s="56">
        <v>9673</v>
      </c>
      <c r="S345" s="57" t="s">
        <v>18</v>
      </c>
      <c r="T345" s="12"/>
      <c r="U345" s="12"/>
    </row>
    <row r="346" spans="1:21" ht="18.75" customHeight="1">
      <c r="A346" s="65" t="s">
        <v>73</v>
      </c>
      <c r="B346" s="70" t="s">
        <v>134</v>
      </c>
      <c r="C346" s="49">
        <v>1950</v>
      </c>
      <c r="D346" s="58">
        <v>2013</v>
      </c>
      <c r="E346" s="58" t="s">
        <v>19</v>
      </c>
      <c r="F346" s="58">
        <v>3</v>
      </c>
      <c r="G346" s="58">
        <v>6</v>
      </c>
      <c r="H346" s="54">
        <v>2804.5</v>
      </c>
      <c r="I346" s="54">
        <v>1477.4</v>
      </c>
      <c r="J346" s="54">
        <v>1477.4</v>
      </c>
      <c r="K346" s="71">
        <v>44</v>
      </c>
      <c r="L346" s="75">
        <v>9178717.9100000001</v>
      </c>
      <c r="M346" s="61">
        <v>0</v>
      </c>
      <c r="N346" s="61">
        <v>0</v>
      </c>
      <c r="O346" s="61">
        <v>0</v>
      </c>
      <c r="P346" s="61">
        <f t="shared" si="44"/>
        <v>9178717.9100000001</v>
      </c>
      <c r="Q346" s="94">
        <f t="shared" si="43"/>
        <v>3272.8535960064182</v>
      </c>
      <c r="R346" s="56">
        <v>9673</v>
      </c>
      <c r="S346" s="57" t="s">
        <v>18</v>
      </c>
      <c r="T346" s="12"/>
      <c r="U346" s="12"/>
    </row>
    <row r="347" spans="1:21" ht="18.75" customHeight="1">
      <c r="A347" s="105" t="s">
        <v>74</v>
      </c>
      <c r="B347" s="70" t="s">
        <v>135</v>
      </c>
      <c r="C347" s="49">
        <v>1949</v>
      </c>
      <c r="D347" s="58">
        <v>2013</v>
      </c>
      <c r="E347" s="58" t="s">
        <v>19</v>
      </c>
      <c r="F347" s="58">
        <v>3</v>
      </c>
      <c r="G347" s="58">
        <v>2</v>
      </c>
      <c r="H347" s="54">
        <v>1326.3</v>
      </c>
      <c r="I347" s="54">
        <v>842.3</v>
      </c>
      <c r="J347" s="54">
        <v>842.3</v>
      </c>
      <c r="K347" s="71">
        <v>24</v>
      </c>
      <c r="L347" s="75">
        <v>4308975.93</v>
      </c>
      <c r="M347" s="61">
        <v>0</v>
      </c>
      <c r="N347" s="61">
        <v>0</v>
      </c>
      <c r="O347" s="61">
        <v>0</v>
      </c>
      <c r="P347" s="61">
        <f t="shared" si="44"/>
        <v>4308975.93</v>
      </c>
      <c r="Q347" s="94">
        <f t="shared" si="43"/>
        <v>3248.8697353539924</v>
      </c>
      <c r="R347" s="56">
        <v>9673</v>
      </c>
      <c r="S347" s="57" t="s">
        <v>18</v>
      </c>
      <c r="T347" s="12"/>
      <c r="U347" s="12"/>
    </row>
    <row r="348" spans="1:21" ht="18.75" customHeight="1">
      <c r="A348" s="105" t="s">
        <v>75</v>
      </c>
      <c r="B348" s="70" t="s">
        <v>136</v>
      </c>
      <c r="C348" s="49" t="s">
        <v>31</v>
      </c>
      <c r="D348" s="58">
        <v>2013</v>
      </c>
      <c r="E348" s="58" t="s">
        <v>19</v>
      </c>
      <c r="F348" s="58">
        <v>3</v>
      </c>
      <c r="G348" s="58">
        <v>3</v>
      </c>
      <c r="H348" s="54">
        <v>1374.03</v>
      </c>
      <c r="I348" s="54">
        <v>730.91</v>
      </c>
      <c r="J348" s="54">
        <v>730.91</v>
      </c>
      <c r="K348" s="71">
        <v>37</v>
      </c>
      <c r="L348" s="75">
        <v>5277072.18</v>
      </c>
      <c r="M348" s="61">
        <v>0</v>
      </c>
      <c r="N348" s="61">
        <v>0</v>
      </c>
      <c r="O348" s="61">
        <v>0</v>
      </c>
      <c r="P348" s="61">
        <f t="shared" si="44"/>
        <v>5277072.18</v>
      </c>
      <c r="Q348" s="94">
        <f t="shared" ref="Q348:Q379" si="45">L348/H348</f>
        <v>3840.5800310036898</v>
      </c>
      <c r="R348" s="56">
        <v>9673</v>
      </c>
      <c r="S348" s="57" t="s">
        <v>18</v>
      </c>
      <c r="T348" s="12"/>
      <c r="U348" s="12"/>
    </row>
    <row r="349" spans="1:21">
      <c r="A349" s="65" t="s">
        <v>76</v>
      </c>
      <c r="B349" s="70" t="s">
        <v>137</v>
      </c>
      <c r="C349" s="49">
        <v>1936</v>
      </c>
      <c r="D349" s="58" t="s">
        <v>20</v>
      </c>
      <c r="E349" s="58" t="s">
        <v>19</v>
      </c>
      <c r="F349" s="58">
        <v>3</v>
      </c>
      <c r="G349" s="58">
        <v>3</v>
      </c>
      <c r="H349" s="54">
        <v>1737.6</v>
      </c>
      <c r="I349" s="54">
        <v>1533.2</v>
      </c>
      <c r="J349" s="54">
        <v>1384.83</v>
      </c>
      <c r="K349" s="71">
        <v>70</v>
      </c>
      <c r="L349" s="75">
        <v>10534926.380000001</v>
      </c>
      <c r="M349" s="61">
        <v>0</v>
      </c>
      <c r="N349" s="61">
        <v>0</v>
      </c>
      <c r="O349" s="61">
        <v>0</v>
      </c>
      <c r="P349" s="61">
        <f t="shared" si="44"/>
        <v>10534926.380000001</v>
      </c>
      <c r="Q349" s="94">
        <f t="shared" si="45"/>
        <v>6062.9180363720079</v>
      </c>
      <c r="R349" s="56">
        <v>9673</v>
      </c>
      <c r="S349" s="57" t="s">
        <v>18</v>
      </c>
    </row>
    <row r="350" spans="1:21">
      <c r="A350" s="105" t="s">
        <v>77</v>
      </c>
      <c r="B350" s="70" t="s">
        <v>138</v>
      </c>
      <c r="C350" s="49">
        <v>1963</v>
      </c>
      <c r="D350" s="58" t="s">
        <v>20</v>
      </c>
      <c r="E350" s="58" t="s">
        <v>19</v>
      </c>
      <c r="F350" s="58">
        <v>5</v>
      </c>
      <c r="G350" s="58">
        <v>2</v>
      </c>
      <c r="H350" s="54">
        <v>2215</v>
      </c>
      <c r="I350" s="54">
        <v>1613.5</v>
      </c>
      <c r="J350" s="54">
        <v>1332.88</v>
      </c>
      <c r="K350" s="71">
        <v>89</v>
      </c>
      <c r="L350" s="75">
        <v>11745739.890000001</v>
      </c>
      <c r="M350" s="61">
        <v>0</v>
      </c>
      <c r="N350" s="61">
        <v>0</v>
      </c>
      <c r="O350" s="61">
        <v>0</v>
      </c>
      <c r="P350" s="61">
        <f t="shared" si="44"/>
        <v>11745739.890000001</v>
      </c>
      <c r="Q350" s="94">
        <f t="shared" si="45"/>
        <v>5302.817106094808</v>
      </c>
      <c r="R350" s="56">
        <v>9673</v>
      </c>
      <c r="S350" s="57" t="s">
        <v>18</v>
      </c>
      <c r="T350" s="12"/>
      <c r="U350" s="12"/>
    </row>
    <row r="351" spans="1:21" ht="18.75" customHeight="1">
      <c r="A351" s="105" t="s">
        <v>78</v>
      </c>
      <c r="B351" s="70" t="s">
        <v>139</v>
      </c>
      <c r="C351" s="49">
        <v>1969</v>
      </c>
      <c r="D351" s="58" t="s">
        <v>20</v>
      </c>
      <c r="E351" s="58" t="s">
        <v>36</v>
      </c>
      <c r="F351" s="58">
        <v>5</v>
      </c>
      <c r="G351" s="58">
        <v>6</v>
      </c>
      <c r="H351" s="54">
        <v>5435</v>
      </c>
      <c r="I351" s="54">
        <v>4430</v>
      </c>
      <c r="J351" s="54">
        <v>3593.88</v>
      </c>
      <c r="K351" s="71">
        <v>208</v>
      </c>
      <c r="L351" s="75">
        <v>30642915.460000001</v>
      </c>
      <c r="M351" s="61">
        <v>0</v>
      </c>
      <c r="N351" s="61">
        <v>0</v>
      </c>
      <c r="O351" s="61">
        <v>0</v>
      </c>
      <c r="P351" s="61">
        <f t="shared" si="44"/>
        <v>30642915.460000001</v>
      </c>
      <c r="Q351" s="94">
        <f t="shared" si="45"/>
        <v>5638.0709218031279</v>
      </c>
      <c r="R351" s="56">
        <v>9673</v>
      </c>
      <c r="S351" s="57" t="s">
        <v>18</v>
      </c>
      <c r="T351" s="12"/>
      <c r="U351" s="12"/>
    </row>
    <row r="352" spans="1:21">
      <c r="A352" s="65" t="s">
        <v>79</v>
      </c>
      <c r="B352" s="70" t="s">
        <v>140</v>
      </c>
      <c r="C352" s="49">
        <v>1960</v>
      </c>
      <c r="D352" s="58" t="s">
        <v>20</v>
      </c>
      <c r="E352" s="58" t="s">
        <v>19</v>
      </c>
      <c r="F352" s="58">
        <v>4</v>
      </c>
      <c r="G352" s="58">
        <v>2</v>
      </c>
      <c r="H352" s="54">
        <v>1466.2</v>
      </c>
      <c r="I352" s="54">
        <v>1402.2</v>
      </c>
      <c r="J352" s="54">
        <v>1248.2</v>
      </c>
      <c r="K352" s="71">
        <v>51</v>
      </c>
      <c r="L352" s="75">
        <v>7554331.6100000003</v>
      </c>
      <c r="M352" s="61">
        <v>0</v>
      </c>
      <c r="N352" s="61">
        <v>0</v>
      </c>
      <c r="O352" s="61">
        <v>0</v>
      </c>
      <c r="P352" s="61">
        <f t="shared" si="44"/>
        <v>7554331.6100000003</v>
      </c>
      <c r="Q352" s="94">
        <f t="shared" si="45"/>
        <v>5152.3200177329154</v>
      </c>
      <c r="R352" s="56">
        <v>9673</v>
      </c>
      <c r="S352" s="57" t="s">
        <v>18</v>
      </c>
    </row>
    <row r="353" spans="1:21">
      <c r="A353" s="105" t="s">
        <v>80</v>
      </c>
      <c r="B353" s="70" t="s">
        <v>141</v>
      </c>
      <c r="C353" s="49">
        <v>1949</v>
      </c>
      <c r="D353" s="58" t="s">
        <v>20</v>
      </c>
      <c r="E353" s="58" t="s">
        <v>19</v>
      </c>
      <c r="F353" s="58">
        <v>2</v>
      </c>
      <c r="G353" s="58">
        <v>1</v>
      </c>
      <c r="H353" s="54">
        <v>590.6</v>
      </c>
      <c r="I353" s="54">
        <v>539.6</v>
      </c>
      <c r="J353" s="54">
        <v>477</v>
      </c>
      <c r="K353" s="71">
        <v>22</v>
      </c>
      <c r="L353" s="75">
        <v>4739554.51</v>
      </c>
      <c r="M353" s="61">
        <v>0</v>
      </c>
      <c r="N353" s="61">
        <v>0</v>
      </c>
      <c r="O353" s="61">
        <v>0</v>
      </c>
      <c r="P353" s="61">
        <f t="shared" si="44"/>
        <v>4739554.51</v>
      </c>
      <c r="Q353" s="94">
        <f t="shared" si="45"/>
        <v>8024.9822384016252</v>
      </c>
      <c r="R353" s="56">
        <v>9673</v>
      </c>
      <c r="S353" s="57" t="s">
        <v>18</v>
      </c>
    </row>
    <row r="354" spans="1:21">
      <c r="A354" s="105" t="s">
        <v>81</v>
      </c>
      <c r="B354" s="70" t="s">
        <v>142</v>
      </c>
      <c r="C354" s="49">
        <v>1949</v>
      </c>
      <c r="D354" s="58" t="s">
        <v>20</v>
      </c>
      <c r="E354" s="58" t="s">
        <v>19</v>
      </c>
      <c r="F354" s="58">
        <v>2</v>
      </c>
      <c r="G354" s="58">
        <v>1</v>
      </c>
      <c r="H354" s="54">
        <v>592.6</v>
      </c>
      <c r="I354" s="54">
        <v>543.6</v>
      </c>
      <c r="J354" s="54">
        <v>416.3</v>
      </c>
      <c r="K354" s="71">
        <v>15</v>
      </c>
      <c r="L354" s="75">
        <v>5020965.05</v>
      </c>
      <c r="M354" s="61">
        <v>0</v>
      </c>
      <c r="N354" s="61">
        <v>0</v>
      </c>
      <c r="O354" s="61">
        <v>0</v>
      </c>
      <c r="P354" s="61">
        <f t="shared" si="44"/>
        <v>5020965.05</v>
      </c>
      <c r="Q354" s="94">
        <f t="shared" si="45"/>
        <v>8472.7726122173462</v>
      </c>
      <c r="R354" s="56">
        <v>9673</v>
      </c>
      <c r="S354" s="57" t="s">
        <v>18</v>
      </c>
      <c r="T354" s="12"/>
      <c r="U354" s="12"/>
    </row>
    <row r="355" spans="1:21" ht="18.75" customHeight="1">
      <c r="A355" s="105" t="s">
        <v>401</v>
      </c>
      <c r="B355" s="70" t="s">
        <v>397</v>
      </c>
      <c r="C355" s="48">
        <v>1917</v>
      </c>
      <c r="D355" s="58">
        <v>2015</v>
      </c>
      <c r="E355" s="58" t="s">
        <v>19</v>
      </c>
      <c r="F355" s="58">
        <v>2</v>
      </c>
      <c r="G355" s="58">
        <v>1</v>
      </c>
      <c r="H355" s="104">
        <v>1133</v>
      </c>
      <c r="I355" s="104">
        <v>765.3</v>
      </c>
      <c r="J355" s="104">
        <v>92.8</v>
      </c>
      <c r="K355" s="71">
        <v>15</v>
      </c>
      <c r="L355" s="75">
        <v>200000</v>
      </c>
      <c r="M355" s="61">
        <v>0</v>
      </c>
      <c r="N355" s="61">
        <v>0</v>
      </c>
      <c r="O355" s="61">
        <v>0</v>
      </c>
      <c r="P355" s="61">
        <f t="shared" si="44"/>
        <v>200000</v>
      </c>
      <c r="Q355" s="94">
        <f t="shared" si="45"/>
        <v>176.522506619594</v>
      </c>
      <c r="R355" s="56">
        <v>9673</v>
      </c>
      <c r="S355" s="57" t="s">
        <v>18</v>
      </c>
      <c r="T355" s="12"/>
      <c r="U355" s="12"/>
    </row>
    <row r="356" spans="1:21">
      <c r="A356" s="105" t="s">
        <v>402</v>
      </c>
      <c r="B356" s="47" t="s">
        <v>398</v>
      </c>
      <c r="C356" s="58">
        <v>1938</v>
      </c>
      <c r="D356" s="58">
        <v>2015</v>
      </c>
      <c r="E356" s="58" t="s">
        <v>19</v>
      </c>
      <c r="F356" s="58">
        <v>4</v>
      </c>
      <c r="G356" s="58">
        <v>3</v>
      </c>
      <c r="H356" s="104">
        <v>1844.01</v>
      </c>
      <c r="I356" s="104">
        <v>1844.01</v>
      </c>
      <c r="J356" s="104">
        <v>961.98</v>
      </c>
      <c r="K356" s="71">
        <v>55</v>
      </c>
      <c r="L356" s="75">
        <v>500000</v>
      </c>
      <c r="M356" s="61">
        <v>0</v>
      </c>
      <c r="N356" s="61">
        <v>0</v>
      </c>
      <c r="O356" s="61">
        <v>0</v>
      </c>
      <c r="P356" s="75">
        <v>500000</v>
      </c>
      <c r="Q356" s="94">
        <f t="shared" si="45"/>
        <v>271.14820418544366</v>
      </c>
      <c r="R356" s="56">
        <v>9673</v>
      </c>
      <c r="S356" s="57" t="s">
        <v>18</v>
      </c>
    </row>
    <row r="357" spans="1:21" ht="18" customHeight="1">
      <c r="A357" s="65" t="s">
        <v>403</v>
      </c>
      <c r="B357" s="70" t="s">
        <v>143</v>
      </c>
      <c r="C357" s="49">
        <v>1990</v>
      </c>
      <c r="D357" s="58" t="s">
        <v>20</v>
      </c>
      <c r="E357" s="58" t="s">
        <v>36</v>
      </c>
      <c r="F357" s="58">
        <v>9</v>
      </c>
      <c r="G357" s="58">
        <v>4</v>
      </c>
      <c r="H357" s="54">
        <v>8182.8</v>
      </c>
      <c r="I357" s="54">
        <v>7810.6</v>
      </c>
      <c r="J357" s="54">
        <v>6633.6</v>
      </c>
      <c r="K357" s="71">
        <v>370</v>
      </c>
      <c r="L357" s="75">
        <v>48470380.93</v>
      </c>
      <c r="M357" s="61">
        <v>0</v>
      </c>
      <c r="N357" s="61">
        <v>0</v>
      </c>
      <c r="O357" s="61">
        <v>0</v>
      </c>
      <c r="P357" s="61">
        <f t="shared" si="44"/>
        <v>48470380.93</v>
      </c>
      <c r="Q357" s="94">
        <f t="shared" si="45"/>
        <v>5923.44685559955</v>
      </c>
      <c r="R357" s="56">
        <v>9673</v>
      </c>
      <c r="S357" s="57" t="s">
        <v>18</v>
      </c>
      <c r="T357" s="12"/>
      <c r="U357" s="12"/>
    </row>
    <row r="358" spans="1:21" ht="18.75" customHeight="1">
      <c r="A358" s="105" t="s">
        <v>404</v>
      </c>
      <c r="B358" s="70" t="s">
        <v>144</v>
      </c>
      <c r="C358" s="49">
        <v>1994</v>
      </c>
      <c r="D358" s="58" t="s">
        <v>20</v>
      </c>
      <c r="E358" s="58" t="s">
        <v>19</v>
      </c>
      <c r="F358" s="58">
        <v>9</v>
      </c>
      <c r="G358" s="58">
        <v>2</v>
      </c>
      <c r="H358" s="54">
        <v>7711.2</v>
      </c>
      <c r="I358" s="54">
        <v>4410.6000000000004</v>
      </c>
      <c r="J358" s="54">
        <v>3788.4</v>
      </c>
      <c r="K358" s="71">
        <v>168</v>
      </c>
      <c r="L358" s="75">
        <v>32099993.75</v>
      </c>
      <c r="M358" s="61">
        <v>0</v>
      </c>
      <c r="N358" s="61">
        <v>0</v>
      </c>
      <c r="O358" s="61">
        <v>0</v>
      </c>
      <c r="P358" s="61">
        <f t="shared" si="44"/>
        <v>32099993.75</v>
      </c>
      <c r="Q358" s="94">
        <f t="shared" si="45"/>
        <v>4162.7754110903625</v>
      </c>
      <c r="R358" s="56">
        <v>9673</v>
      </c>
      <c r="S358" s="57" t="s">
        <v>18</v>
      </c>
      <c r="T358" s="12"/>
      <c r="U358" s="12"/>
    </row>
    <row r="359" spans="1:21">
      <c r="A359" s="105" t="s">
        <v>405</v>
      </c>
      <c r="B359" s="70" t="s">
        <v>145</v>
      </c>
      <c r="C359" s="49">
        <v>1967</v>
      </c>
      <c r="D359" s="58" t="s">
        <v>20</v>
      </c>
      <c r="E359" s="58" t="s">
        <v>19</v>
      </c>
      <c r="F359" s="58">
        <v>9</v>
      </c>
      <c r="G359" s="58">
        <v>1</v>
      </c>
      <c r="H359" s="54">
        <v>2538.7399999999998</v>
      </c>
      <c r="I359" s="54">
        <v>1968.7</v>
      </c>
      <c r="J359" s="54">
        <v>1886.6</v>
      </c>
      <c r="K359" s="71">
        <v>70</v>
      </c>
      <c r="L359" s="75">
        <v>11689447.640000001</v>
      </c>
      <c r="M359" s="61">
        <v>0</v>
      </c>
      <c r="N359" s="61">
        <v>0</v>
      </c>
      <c r="O359" s="61">
        <v>0</v>
      </c>
      <c r="P359" s="61">
        <f t="shared" si="44"/>
        <v>11689447.640000001</v>
      </c>
      <c r="Q359" s="94">
        <f t="shared" si="45"/>
        <v>4604.4288268983837</v>
      </c>
      <c r="R359" s="56">
        <v>9673</v>
      </c>
      <c r="S359" s="57" t="s">
        <v>18</v>
      </c>
    </row>
    <row r="360" spans="1:21">
      <c r="A360" s="65" t="s">
        <v>406</v>
      </c>
      <c r="B360" s="70" t="s">
        <v>146</v>
      </c>
      <c r="C360" s="49">
        <v>1974</v>
      </c>
      <c r="D360" s="58">
        <v>2014</v>
      </c>
      <c r="E360" s="58" t="s">
        <v>19</v>
      </c>
      <c r="F360" s="58">
        <v>5</v>
      </c>
      <c r="G360" s="58">
        <v>4</v>
      </c>
      <c r="H360" s="54">
        <v>3400.5</v>
      </c>
      <c r="I360" s="54">
        <v>3242.4</v>
      </c>
      <c r="J360" s="54">
        <v>2732.5</v>
      </c>
      <c r="K360" s="71">
        <v>149</v>
      </c>
      <c r="L360" s="75">
        <v>10224755.6</v>
      </c>
      <c r="M360" s="61">
        <v>0</v>
      </c>
      <c r="N360" s="61">
        <v>0</v>
      </c>
      <c r="O360" s="61">
        <v>0</v>
      </c>
      <c r="P360" s="61">
        <f t="shared" si="44"/>
        <v>10224755.6</v>
      </c>
      <c r="Q360" s="94">
        <f t="shared" si="45"/>
        <v>3006.8388766357889</v>
      </c>
      <c r="R360" s="56">
        <v>9673</v>
      </c>
      <c r="S360" s="57" t="s">
        <v>18</v>
      </c>
      <c r="T360" s="12"/>
      <c r="U360" s="12"/>
    </row>
    <row r="361" spans="1:21" ht="18.75" customHeight="1">
      <c r="A361" s="65" t="s">
        <v>407</v>
      </c>
      <c r="B361" s="47" t="s">
        <v>399</v>
      </c>
      <c r="C361" s="58">
        <v>1938</v>
      </c>
      <c r="D361" s="58">
        <v>2015</v>
      </c>
      <c r="E361" s="58" t="s">
        <v>19</v>
      </c>
      <c r="F361" s="58">
        <v>3</v>
      </c>
      <c r="G361" s="58">
        <v>4</v>
      </c>
      <c r="H361" s="104">
        <v>3233.6</v>
      </c>
      <c r="I361" s="104">
        <v>1505.5</v>
      </c>
      <c r="J361" s="104">
        <v>990.9</v>
      </c>
      <c r="K361" s="71">
        <v>51</v>
      </c>
      <c r="L361" s="75">
        <v>500000</v>
      </c>
      <c r="M361" s="61">
        <v>0</v>
      </c>
      <c r="N361" s="61">
        <v>0</v>
      </c>
      <c r="O361" s="61">
        <v>0</v>
      </c>
      <c r="P361" s="75">
        <v>500000</v>
      </c>
      <c r="Q361" s="94">
        <f t="shared" si="45"/>
        <v>154.62642256308757</v>
      </c>
      <c r="R361" s="56">
        <v>9673</v>
      </c>
      <c r="S361" s="57" t="s">
        <v>18</v>
      </c>
      <c r="T361" s="12"/>
      <c r="U361" s="12"/>
    </row>
    <row r="362" spans="1:21">
      <c r="A362" s="105" t="s">
        <v>408</v>
      </c>
      <c r="B362" s="70" t="s">
        <v>147</v>
      </c>
      <c r="C362" s="49" t="s">
        <v>32</v>
      </c>
      <c r="D362" s="58" t="s">
        <v>20</v>
      </c>
      <c r="E362" s="58" t="s">
        <v>19</v>
      </c>
      <c r="F362" s="58">
        <v>4</v>
      </c>
      <c r="G362" s="58">
        <v>2</v>
      </c>
      <c r="H362" s="54">
        <v>2109.9899999999998</v>
      </c>
      <c r="I362" s="54">
        <v>896.47</v>
      </c>
      <c r="J362" s="54">
        <v>753.23</v>
      </c>
      <c r="K362" s="71">
        <v>10</v>
      </c>
      <c r="L362" s="75">
        <v>7520531.96</v>
      </c>
      <c r="M362" s="61">
        <v>0</v>
      </c>
      <c r="N362" s="61">
        <v>0</v>
      </c>
      <c r="O362" s="61">
        <v>0</v>
      </c>
      <c r="P362" s="61">
        <f t="shared" si="44"/>
        <v>7520531.96</v>
      </c>
      <c r="Q362" s="94">
        <f t="shared" si="45"/>
        <v>3564.2500485784294</v>
      </c>
      <c r="R362" s="56">
        <v>9673</v>
      </c>
      <c r="S362" s="57" t="s">
        <v>18</v>
      </c>
    </row>
    <row r="363" spans="1:21">
      <c r="A363" s="105" t="s">
        <v>409</v>
      </c>
      <c r="B363" s="70" t="s">
        <v>148</v>
      </c>
      <c r="C363" s="49">
        <v>1967</v>
      </c>
      <c r="D363" s="58" t="s">
        <v>20</v>
      </c>
      <c r="E363" s="58" t="s">
        <v>19</v>
      </c>
      <c r="F363" s="58">
        <v>5</v>
      </c>
      <c r="G363" s="58">
        <v>4</v>
      </c>
      <c r="H363" s="54">
        <v>5533</v>
      </c>
      <c r="I363" s="54">
        <v>3055.4</v>
      </c>
      <c r="J363" s="54">
        <v>2883.08</v>
      </c>
      <c r="K363" s="71">
        <v>111</v>
      </c>
      <c r="L363" s="75">
        <v>11612930.66</v>
      </c>
      <c r="M363" s="61">
        <v>0</v>
      </c>
      <c r="N363" s="61">
        <v>0</v>
      </c>
      <c r="O363" s="61">
        <v>0</v>
      </c>
      <c r="P363" s="61">
        <f t="shared" si="44"/>
        <v>11612930.66</v>
      </c>
      <c r="Q363" s="94">
        <f t="shared" si="45"/>
        <v>2098.8488451111511</v>
      </c>
      <c r="R363" s="56">
        <v>9673</v>
      </c>
      <c r="S363" s="57" t="s">
        <v>18</v>
      </c>
      <c r="T363" s="12"/>
      <c r="U363" s="12"/>
    </row>
    <row r="364" spans="1:21">
      <c r="A364" s="65" t="s">
        <v>410</v>
      </c>
      <c r="B364" s="70" t="s">
        <v>149</v>
      </c>
      <c r="C364" s="49">
        <v>1941</v>
      </c>
      <c r="D364" s="58" t="s">
        <v>20</v>
      </c>
      <c r="E364" s="58" t="s">
        <v>19</v>
      </c>
      <c r="F364" s="58">
        <v>5</v>
      </c>
      <c r="G364" s="58">
        <v>5</v>
      </c>
      <c r="H364" s="54">
        <v>1941.4</v>
      </c>
      <c r="I364" s="54">
        <v>830.8</v>
      </c>
      <c r="J364" s="54">
        <v>560.07000000000005</v>
      </c>
      <c r="K364" s="71">
        <v>61</v>
      </c>
      <c r="L364" s="75">
        <v>6296518.6699999999</v>
      </c>
      <c r="M364" s="61">
        <v>0</v>
      </c>
      <c r="N364" s="61">
        <v>0</v>
      </c>
      <c r="O364" s="61">
        <v>0</v>
      </c>
      <c r="P364" s="61">
        <f t="shared" si="44"/>
        <v>6296518.6699999999</v>
      </c>
      <c r="Q364" s="94">
        <f t="shared" si="45"/>
        <v>3243.2876635417738</v>
      </c>
      <c r="R364" s="56">
        <v>9673</v>
      </c>
      <c r="S364" s="57" t="s">
        <v>18</v>
      </c>
      <c r="T364" s="12"/>
      <c r="U364" s="12"/>
    </row>
    <row r="365" spans="1:21" ht="18.75" customHeight="1">
      <c r="A365" s="105" t="s">
        <v>411</v>
      </c>
      <c r="B365" s="70" t="s">
        <v>150</v>
      </c>
      <c r="C365" s="49" t="s">
        <v>31</v>
      </c>
      <c r="D365" s="58">
        <v>1949</v>
      </c>
      <c r="E365" s="58" t="s">
        <v>19</v>
      </c>
      <c r="F365" s="58">
        <v>2</v>
      </c>
      <c r="G365" s="58">
        <v>2</v>
      </c>
      <c r="H365" s="54">
        <v>631</v>
      </c>
      <c r="I365" s="54">
        <v>615</v>
      </c>
      <c r="J365" s="54">
        <v>516.17999999999995</v>
      </c>
      <c r="K365" s="71">
        <v>36</v>
      </c>
      <c r="L365" s="75">
        <v>5904713.5300000003</v>
      </c>
      <c r="M365" s="61">
        <v>0</v>
      </c>
      <c r="N365" s="61">
        <v>0</v>
      </c>
      <c r="O365" s="61">
        <v>0</v>
      </c>
      <c r="P365" s="61">
        <f t="shared" si="44"/>
        <v>5904713.5300000003</v>
      </c>
      <c r="Q365" s="94">
        <f t="shared" si="45"/>
        <v>9357.7076545166401</v>
      </c>
      <c r="R365" s="56">
        <v>9673</v>
      </c>
      <c r="S365" s="57" t="s">
        <v>18</v>
      </c>
      <c r="T365" s="12"/>
      <c r="U365" s="12"/>
    </row>
    <row r="366" spans="1:21">
      <c r="A366" s="105" t="s">
        <v>412</v>
      </c>
      <c r="B366" s="70" t="s">
        <v>151</v>
      </c>
      <c r="C366" s="49">
        <v>1939</v>
      </c>
      <c r="D366" s="58" t="s">
        <v>20</v>
      </c>
      <c r="E366" s="58" t="s">
        <v>19</v>
      </c>
      <c r="F366" s="58">
        <v>5</v>
      </c>
      <c r="G366" s="58">
        <v>8</v>
      </c>
      <c r="H366" s="54">
        <v>8734.5</v>
      </c>
      <c r="I366" s="54">
        <v>7648.5</v>
      </c>
      <c r="J366" s="54">
        <v>7301.31</v>
      </c>
      <c r="K366" s="71">
        <v>174</v>
      </c>
      <c r="L366" s="75">
        <v>36421787.990000002</v>
      </c>
      <c r="M366" s="61">
        <v>0</v>
      </c>
      <c r="N366" s="61">
        <v>0</v>
      </c>
      <c r="O366" s="61">
        <v>0</v>
      </c>
      <c r="P366" s="61">
        <f t="shared" si="44"/>
        <v>36421787.990000002</v>
      </c>
      <c r="Q366" s="94">
        <f t="shared" si="45"/>
        <v>4169.8766947163549</v>
      </c>
      <c r="R366" s="56">
        <v>9673</v>
      </c>
      <c r="S366" s="57" t="s">
        <v>18</v>
      </c>
    </row>
    <row r="367" spans="1:21">
      <c r="A367" s="65" t="s">
        <v>413</v>
      </c>
      <c r="B367" s="70" t="s">
        <v>152</v>
      </c>
      <c r="C367" s="49">
        <v>1975</v>
      </c>
      <c r="D367" s="58" t="s">
        <v>20</v>
      </c>
      <c r="E367" s="58" t="s">
        <v>19</v>
      </c>
      <c r="F367" s="58">
        <v>5</v>
      </c>
      <c r="G367" s="58">
        <v>4</v>
      </c>
      <c r="H367" s="54">
        <v>3383.8</v>
      </c>
      <c r="I367" s="54">
        <v>3114.8</v>
      </c>
      <c r="J367" s="54">
        <v>2613.3000000000002</v>
      </c>
      <c r="K367" s="71">
        <v>132</v>
      </c>
      <c r="L367" s="75">
        <v>18861071.789999999</v>
      </c>
      <c r="M367" s="61">
        <v>0</v>
      </c>
      <c r="N367" s="61">
        <v>0</v>
      </c>
      <c r="O367" s="61">
        <v>0</v>
      </c>
      <c r="P367" s="61">
        <f t="shared" si="44"/>
        <v>18861071.789999999</v>
      </c>
      <c r="Q367" s="94">
        <f t="shared" si="45"/>
        <v>5573.9322034399192</v>
      </c>
      <c r="R367" s="56">
        <v>9673</v>
      </c>
      <c r="S367" s="57" t="s">
        <v>18</v>
      </c>
      <c r="T367" s="12"/>
      <c r="U367" s="12"/>
    </row>
    <row r="368" spans="1:21" ht="18.75" customHeight="1">
      <c r="A368" s="105" t="s">
        <v>414</v>
      </c>
      <c r="B368" s="70" t="s">
        <v>153</v>
      </c>
      <c r="C368" s="49">
        <v>1959</v>
      </c>
      <c r="D368" s="58" t="s">
        <v>20</v>
      </c>
      <c r="E368" s="58" t="s">
        <v>19</v>
      </c>
      <c r="F368" s="58">
        <v>4</v>
      </c>
      <c r="G368" s="58">
        <v>2</v>
      </c>
      <c r="H368" s="54">
        <v>1797.6</v>
      </c>
      <c r="I368" s="54">
        <v>1291.0999999999999</v>
      </c>
      <c r="J368" s="54">
        <v>1088.5</v>
      </c>
      <c r="K368" s="71">
        <v>55</v>
      </c>
      <c r="L368" s="75">
        <v>9926043.0500000007</v>
      </c>
      <c r="M368" s="61">
        <v>0</v>
      </c>
      <c r="N368" s="61">
        <v>0</v>
      </c>
      <c r="O368" s="61">
        <v>0</v>
      </c>
      <c r="P368" s="61">
        <f t="shared" si="44"/>
        <v>9926043.0500000007</v>
      </c>
      <c r="Q368" s="94">
        <f t="shared" si="45"/>
        <v>5521.8308021806861</v>
      </c>
      <c r="R368" s="56">
        <v>9673</v>
      </c>
      <c r="S368" s="57" t="s">
        <v>18</v>
      </c>
      <c r="T368" s="12"/>
      <c r="U368" s="12"/>
    </row>
    <row r="369" spans="1:21">
      <c r="A369" s="105" t="s">
        <v>415</v>
      </c>
      <c r="B369" s="70" t="s">
        <v>154</v>
      </c>
      <c r="C369" s="49">
        <v>1959</v>
      </c>
      <c r="D369" s="58" t="s">
        <v>20</v>
      </c>
      <c r="E369" s="58" t="s">
        <v>19</v>
      </c>
      <c r="F369" s="58">
        <v>4</v>
      </c>
      <c r="G369" s="58">
        <v>2</v>
      </c>
      <c r="H369" s="54">
        <v>1840</v>
      </c>
      <c r="I369" s="54">
        <v>1307.4000000000001</v>
      </c>
      <c r="J369" s="54">
        <v>1217.8</v>
      </c>
      <c r="K369" s="71">
        <v>63</v>
      </c>
      <c r="L369" s="75">
        <v>9969013.7699999996</v>
      </c>
      <c r="M369" s="61">
        <v>0</v>
      </c>
      <c r="N369" s="61">
        <v>0</v>
      </c>
      <c r="O369" s="61">
        <v>0</v>
      </c>
      <c r="P369" s="61">
        <f t="shared" si="44"/>
        <v>9969013.7699999996</v>
      </c>
      <c r="Q369" s="94">
        <f t="shared" si="45"/>
        <v>5417.9422663043479</v>
      </c>
      <c r="R369" s="56">
        <v>9673</v>
      </c>
      <c r="S369" s="57" t="s">
        <v>18</v>
      </c>
    </row>
    <row r="370" spans="1:21">
      <c r="A370" s="65" t="s">
        <v>416</v>
      </c>
      <c r="B370" s="70" t="s">
        <v>155</v>
      </c>
      <c r="C370" s="49">
        <v>1973</v>
      </c>
      <c r="D370" s="58" t="s">
        <v>20</v>
      </c>
      <c r="E370" s="58" t="s">
        <v>19</v>
      </c>
      <c r="F370" s="58">
        <v>5</v>
      </c>
      <c r="G370" s="58">
        <v>4</v>
      </c>
      <c r="H370" s="54">
        <v>3265.7</v>
      </c>
      <c r="I370" s="54">
        <v>3187.7</v>
      </c>
      <c r="J370" s="54">
        <v>2620.6999999999998</v>
      </c>
      <c r="K370" s="71">
        <v>167</v>
      </c>
      <c r="L370" s="75">
        <v>14657893.51</v>
      </c>
      <c r="M370" s="61">
        <v>0</v>
      </c>
      <c r="N370" s="61">
        <v>0</v>
      </c>
      <c r="O370" s="61">
        <v>0</v>
      </c>
      <c r="P370" s="61">
        <f t="shared" si="44"/>
        <v>14657893.51</v>
      </c>
      <c r="Q370" s="94">
        <f t="shared" si="45"/>
        <v>4488.4384695471108</v>
      </c>
      <c r="R370" s="56">
        <v>9673</v>
      </c>
      <c r="S370" s="57" t="s">
        <v>18</v>
      </c>
      <c r="T370" s="12"/>
      <c r="U370" s="12"/>
    </row>
    <row r="371" spans="1:21" ht="18.75" customHeight="1">
      <c r="A371" s="105" t="s">
        <v>417</v>
      </c>
      <c r="B371" s="70" t="s">
        <v>156</v>
      </c>
      <c r="C371" s="49">
        <v>1988</v>
      </c>
      <c r="D371" s="58" t="s">
        <v>20</v>
      </c>
      <c r="E371" s="58" t="s">
        <v>36</v>
      </c>
      <c r="F371" s="58">
        <v>10</v>
      </c>
      <c r="G371" s="58">
        <v>4</v>
      </c>
      <c r="H371" s="54">
        <v>11537</v>
      </c>
      <c r="I371" s="54">
        <v>8659.2999999999993</v>
      </c>
      <c r="J371" s="54">
        <v>7841.4</v>
      </c>
      <c r="K371" s="71">
        <v>412</v>
      </c>
      <c r="L371" s="75">
        <v>55237745.75</v>
      </c>
      <c r="M371" s="61">
        <v>0</v>
      </c>
      <c r="N371" s="61">
        <v>0</v>
      </c>
      <c r="O371" s="61">
        <v>0</v>
      </c>
      <c r="P371" s="61">
        <f t="shared" si="44"/>
        <v>55237745.75</v>
      </c>
      <c r="Q371" s="94">
        <f t="shared" si="45"/>
        <v>4787.8777628499611</v>
      </c>
      <c r="R371" s="56">
        <v>9673</v>
      </c>
      <c r="S371" s="57" t="s">
        <v>18</v>
      </c>
      <c r="T371" s="12"/>
      <c r="U371" s="12"/>
    </row>
    <row r="372" spans="1:21">
      <c r="A372" s="105" t="s">
        <v>418</v>
      </c>
      <c r="B372" s="70" t="s">
        <v>400</v>
      </c>
      <c r="C372" s="48">
        <v>1972</v>
      </c>
      <c r="D372" s="58"/>
      <c r="E372" s="58" t="s">
        <v>19</v>
      </c>
      <c r="F372" s="58">
        <v>5</v>
      </c>
      <c r="G372" s="58">
        <v>4</v>
      </c>
      <c r="H372" s="66">
        <v>3657.3</v>
      </c>
      <c r="I372" s="66">
        <v>3181</v>
      </c>
      <c r="J372" s="66">
        <v>2123.6</v>
      </c>
      <c r="K372" s="71">
        <v>136</v>
      </c>
      <c r="L372" s="75">
        <v>7918089</v>
      </c>
      <c r="M372" s="61">
        <v>0</v>
      </c>
      <c r="N372" s="61">
        <v>0</v>
      </c>
      <c r="O372" s="61">
        <v>0</v>
      </c>
      <c r="P372" s="61">
        <f t="shared" si="44"/>
        <v>7918089</v>
      </c>
      <c r="Q372" s="94">
        <f t="shared" si="45"/>
        <v>2165.0094331884175</v>
      </c>
      <c r="R372" s="56">
        <v>9673</v>
      </c>
      <c r="S372" s="57" t="s">
        <v>18</v>
      </c>
    </row>
    <row r="373" spans="1:21">
      <c r="A373" s="105" t="s">
        <v>419</v>
      </c>
      <c r="B373" s="70" t="s">
        <v>157</v>
      </c>
      <c r="C373" s="49">
        <v>1977</v>
      </c>
      <c r="D373" s="58" t="s">
        <v>20</v>
      </c>
      <c r="E373" s="58" t="s">
        <v>19</v>
      </c>
      <c r="F373" s="58">
        <v>5</v>
      </c>
      <c r="G373" s="58">
        <v>1</v>
      </c>
      <c r="H373" s="54">
        <v>3027.5</v>
      </c>
      <c r="I373" s="54">
        <v>2063.9</v>
      </c>
      <c r="J373" s="54">
        <v>1577.7</v>
      </c>
      <c r="K373" s="71">
        <v>102</v>
      </c>
      <c r="L373" s="75">
        <v>9217557.4800000004</v>
      </c>
      <c r="M373" s="61">
        <v>0</v>
      </c>
      <c r="N373" s="61">
        <v>0</v>
      </c>
      <c r="O373" s="61">
        <v>0</v>
      </c>
      <c r="P373" s="61">
        <f t="shared" si="44"/>
        <v>9217557.4800000004</v>
      </c>
      <c r="Q373" s="94">
        <f t="shared" si="45"/>
        <v>3044.6102328654006</v>
      </c>
      <c r="R373" s="56">
        <v>9673</v>
      </c>
      <c r="S373" s="57" t="s">
        <v>18</v>
      </c>
      <c r="T373" s="12"/>
      <c r="U373" s="12"/>
    </row>
    <row r="374" spans="1:21" ht="18.75" customHeight="1">
      <c r="A374" s="65" t="s">
        <v>420</v>
      </c>
      <c r="B374" s="70" t="s">
        <v>158</v>
      </c>
      <c r="C374" s="49">
        <v>1977</v>
      </c>
      <c r="D374" s="58" t="s">
        <v>20</v>
      </c>
      <c r="E374" s="58" t="s">
        <v>36</v>
      </c>
      <c r="F374" s="58">
        <v>5</v>
      </c>
      <c r="G374" s="58">
        <v>6</v>
      </c>
      <c r="H374" s="54">
        <v>4402.3999999999996</v>
      </c>
      <c r="I374" s="54">
        <v>4186.2</v>
      </c>
      <c r="J374" s="54">
        <v>3605.32</v>
      </c>
      <c r="K374" s="71">
        <v>202</v>
      </c>
      <c r="L374" s="75">
        <v>15631838.970000001</v>
      </c>
      <c r="M374" s="61">
        <v>0</v>
      </c>
      <c r="N374" s="61">
        <v>0</v>
      </c>
      <c r="O374" s="61">
        <v>0</v>
      </c>
      <c r="P374" s="61">
        <f t="shared" si="44"/>
        <v>15631838.970000001</v>
      </c>
      <c r="Q374" s="94">
        <f t="shared" si="45"/>
        <v>3550.7539001453756</v>
      </c>
      <c r="R374" s="56">
        <v>9673</v>
      </c>
      <c r="S374" s="57" t="s">
        <v>18</v>
      </c>
      <c r="T374" s="12"/>
      <c r="U374" s="12"/>
    </row>
    <row r="375" spans="1:21">
      <c r="A375" s="105" t="s">
        <v>421</v>
      </c>
      <c r="B375" s="70" t="s">
        <v>159</v>
      </c>
      <c r="C375" s="49">
        <v>1937</v>
      </c>
      <c r="D375" s="58">
        <v>1976</v>
      </c>
      <c r="E375" s="58" t="s">
        <v>19</v>
      </c>
      <c r="F375" s="58">
        <v>4</v>
      </c>
      <c r="G375" s="58">
        <v>1</v>
      </c>
      <c r="H375" s="54">
        <v>2118.6999999999998</v>
      </c>
      <c r="I375" s="54">
        <v>1568.8</v>
      </c>
      <c r="J375" s="54">
        <v>1487.21</v>
      </c>
      <c r="K375" s="71">
        <v>62</v>
      </c>
      <c r="L375" s="75">
        <v>14179364.9</v>
      </c>
      <c r="M375" s="61">
        <v>0</v>
      </c>
      <c r="N375" s="61">
        <v>0</v>
      </c>
      <c r="O375" s="61">
        <v>0</v>
      </c>
      <c r="P375" s="61">
        <f t="shared" si="44"/>
        <v>14179364.9</v>
      </c>
      <c r="Q375" s="94">
        <f t="shared" si="45"/>
        <v>6692.4835512342479</v>
      </c>
      <c r="R375" s="56">
        <v>9673</v>
      </c>
      <c r="S375" s="57" t="s">
        <v>18</v>
      </c>
    </row>
    <row r="376" spans="1:21">
      <c r="A376" s="105" t="s">
        <v>82</v>
      </c>
      <c r="B376" s="70" t="s">
        <v>160</v>
      </c>
      <c r="C376" s="49">
        <v>1992</v>
      </c>
      <c r="D376" s="58" t="s">
        <v>20</v>
      </c>
      <c r="E376" s="58" t="s">
        <v>19</v>
      </c>
      <c r="F376" s="58">
        <v>9</v>
      </c>
      <c r="G376" s="58">
        <v>1</v>
      </c>
      <c r="H376" s="54">
        <v>6790.5</v>
      </c>
      <c r="I376" s="54">
        <v>3909.3</v>
      </c>
      <c r="J376" s="54">
        <v>2308.86</v>
      </c>
      <c r="K376" s="71">
        <v>430</v>
      </c>
      <c r="L376" s="75">
        <v>37692847.640000001</v>
      </c>
      <c r="M376" s="61">
        <v>0</v>
      </c>
      <c r="N376" s="61">
        <v>0</v>
      </c>
      <c r="O376" s="61">
        <v>0</v>
      </c>
      <c r="P376" s="61">
        <f t="shared" si="44"/>
        <v>37692847.640000001</v>
      </c>
      <c r="Q376" s="94">
        <f t="shared" si="45"/>
        <v>5550.8206523820045</v>
      </c>
      <c r="R376" s="56">
        <v>9673</v>
      </c>
      <c r="S376" s="57" t="s">
        <v>18</v>
      </c>
      <c r="T376" s="12"/>
      <c r="U376" s="12"/>
    </row>
    <row r="377" spans="1:21" ht="18.75" customHeight="1">
      <c r="A377" s="65" t="s">
        <v>83</v>
      </c>
      <c r="B377" s="70" t="s">
        <v>161</v>
      </c>
      <c r="C377" s="49">
        <v>1979</v>
      </c>
      <c r="D377" s="58" t="s">
        <v>20</v>
      </c>
      <c r="E377" s="58" t="s">
        <v>19</v>
      </c>
      <c r="F377" s="58">
        <v>5</v>
      </c>
      <c r="G377" s="58">
        <v>4</v>
      </c>
      <c r="H377" s="54">
        <v>4158.6000000000004</v>
      </c>
      <c r="I377" s="54">
        <v>2672.3</v>
      </c>
      <c r="J377" s="54">
        <v>2338.1999999999998</v>
      </c>
      <c r="K377" s="71">
        <v>128</v>
      </c>
      <c r="L377" s="75">
        <v>16075096.800000001</v>
      </c>
      <c r="M377" s="61">
        <v>0</v>
      </c>
      <c r="N377" s="61">
        <v>0</v>
      </c>
      <c r="O377" s="61">
        <v>0</v>
      </c>
      <c r="P377" s="61">
        <f t="shared" si="44"/>
        <v>16075096.800000001</v>
      </c>
      <c r="Q377" s="94">
        <f t="shared" si="45"/>
        <v>3865.5068532679265</v>
      </c>
      <c r="R377" s="56">
        <v>9673</v>
      </c>
      <c r="S377" s="57" t="s">
        <v>18</v>
      </c>
      <c r="T377" s="12"/>
      <c r="U377" s="12"/>
    </row>
    <row r="378" spans="1:21">
      <c r="A378" s="105" t="s">
        <v>84</v>
      </c>
      <c r="B378" s="70" t="s">
        <v>162</v>
      </c>
      <c r="C378" s="49">
        <v>1988</v>
      </c>
      <c r="D378" s="58">
        <v>2009</v>
      </c>
      <c r="E378" s="58" t="s">
        <v>36</v>
      </c>
      <c r="F378" s="58">
        <v>9</v>
      </c>
      <c r="G378" s="58">
        <v>1</v>
      </c>
      <c r="H378" s="54">
        <v>17376.099999999999</v>
      </c>
      <c r="I378" s="54">
        <v>16289.4</v>
      </c>
      <c r="J378" s="54">
        <v>13962.95</v>
      </c>
      <c r="K378" s="71">
        <v>759</v>
      </c>
      <c r="L378" s="75">
        <v>14873714</v>
      </c>
      <c r="M378" s="61">
        <v>0</v>
      </c>
      <c r="N378" s="61">
        <v>0</v>
      </c>
      <c r="O378" s="61">
        <v>0</v>
      </c>
      <c r="P378" s="61">
        <f t="shared" si="44"/>
        <v>14873714</v>
      </c>
      <c r="Q378" s="94">
        <f t="shared" si="45"/>
        <v>855.98690154867904</v>
      </c>
      <c r="R378" s="56">
        <v>9673</v>
      </c>
      <c r="S378" s="57" t="s">
        <v>18</v>
      </c>
    </row>
    <row r="379" spans="1:21">
      <c r="A379" s="105" t="s">
        <v>85</v>
      </c>
      <c r="B379" s="70" t="s">
        <v>163</v>
      </c>
      <c r="C379" s="49">
        <v>1977</v>
      </c>
      <c r="D379" s="58" t="s">
        <v>20</v>
      </c>
      <c r="E379" s="58" t="s">
        <v>19</v>
      </c>
      <c r="F379" s="58">
        <v>5</v>
      </c>
      <c r="G379" s="58">
        <v>6</v>
      </c>
      <c r="H379" s="54">
        <v>4489.1000000000004</v>
      </c>
      <c r="I379" s="54">
        <v>4288.8999999999996</v>
      </c>
      <c r="J379" s="54">
        <v>3618.65</v>
      </c>
      <c r="K379" s="71">
        <v>199</v>
      </c>
      <c r="L379" s="75">
        <v>25106086.670000002</v>
      </c>
      <c r="M379" s="61">
        <v>0</v>
      </c>
      <c r="N379" s="61">
        <v>0</v>
      </c>
      <c r="O379" s="61">
        <v>0</v>
      </c>
      <c r="P379" s="61">
        <f t="shared" si="44"/>
        <v>25106086.670000002</v>
      </c>
      <c r="Q379" s="94">
        <f t="shared" si="45"/>
        <v>5592.6770778106966</v>
      </c>
      <c r="R379" s="56">
        <v>9673</v>
      </c>
      <c r="S379" s="57" t="s">
        <v>18</v>
      </c>
      <c r="T379" s="12"/>
      <c r="U379" s="12"/>
    </row>
    <row r="380" spans="1:21" ht="18.75" customHeight="1">
      <c r="A380" s="65" t="s">
        <v>86</v>
      </c>
      <c r="B380" s="70" t="s">
        <v>164</v>
      </c>
      <c r="C380" s="49">
        <v>1978</v>
      </c>
      <c r="D380" s="58" t="s">
        <v>20</v>
      </c>
      <c r="E380" s="58" t="s">
        <v>19</v>
      </c>
      <c r="F380" s="58">
        <v>5</v>
      </c>
      <c r="G380" s="58">
        <v>4</v>
      </c>
      <c r="H380" s="54">
        <v>3551</v>
      </c>
      <c r="I380" s="54">
        <v>3192.3</v>
      </c>
      <c r="J380" s="54">
        <v>2538.3000000000002</v>
      </c>
      <c r="K380" s="71">
        <v>70</v>
      </c>
      <c r="L380" s="75">
        <v>19359780.710000001</v>
      </c>
      <c r="M380" s="61">
        <v>0</v>
      </c>
      <c r="N380" s="61">
        <v>0</v>
      </c>
      <c r="O380" s="61">
        <v>0</v>
      </c>
      <c r="P380" s="61">
        <f t="shared" si="44"/>
        <v>19359780.710000001</v>
      </c>
      <c r="Q380" s="94">
        <f t="shared" ref="Q380:Q399" si="46">L380/H380</f>
        <v>5451.9236018023093</v>
      </c>
      <c r="R380" s="56">
        <v>9673</v>
      </c>
      <c r="S380" s="57" t="s">
        <v>18</v>
      </c>
      <c r="T380" s="12"/>
      <c r="U380" s="12"/>
    </row>
    <row r="381" spans="1:21">
      <c r="A381" s="105" t="s">
        <v>87</v>
      </c>
      <c r="B381" s="70" t="s">
        <v>165</v>
      </c>
      <c r="C381" s="49">
        <v>1971</v>
      </c>
      <c r="D381" s="58" t="s">
        <v>20</v>
      </c>
      <c r="E381" s="58" t="s">
        <v>36</v>
      </c>
      <c r="F381" s="58">
        <v>5</v>
      </c>
      <c r="G381" s="58">
        <v>4</v>
      </c>
      <c r="H381" s="54">
        <v>2779.5</v>
      </c>
      <c r="I381" s="54">
        <v>2470.6999999999998</v>
      </c>
      <c r="J381" s="54">
        <v>2044.65</v>
      </c>
      <c r="K381" s="71">
        <v>123</v>
      </c>
      <c r="L381" s="75">
        <v>18768411.879999999</v>
      </c>
      <c r="M381" s="61">
        <v>0</v>
      </c>
      <c r="N381" s="61">
        <v>0</v>
      </c>
      <c r="O381" s="61">
        <v>0</v>
      </c>
      <c r="P381" s="61">
        <f t="shared" si="44"/>
        <v>18768411.879999999</v>
      </c>
      <c r="Q381" s="94">
        <f t="shared" si="46"/>
        <v>6752.4417629069976</v>
      </c>
      <c r="R381" s="56">
        <v>9673</v>
      </c>
      <c r="S381" s="57" t="s">
        <v>18</v>
      </c>
    </row>
    <row r="382" spans="1:21">
      <c r="A382" s="105" t="s">
        <v>88</v>
      </c>
      <c r="B382" s="70" t="s">
        <v>166</v>
      </c>
      <c r="C382" s="49">
        <v>1983</v>
      </c>
      <c r="D382" s="58" t="s">
        <v>20</v>
      </c>
      <c r="E382" s="58" t="s">
        <v>19</v>
      </c>
      <c r="F382" s="58">
        <v>5</v>
      </c>
      <c r="G382" s="58">
        <v>2</v>
      </c>
      <c r="H382" s="54">
        <v>3285.7</v>
      </c>
      <c r="I382" s="54">
        <v>3162</v>
      </c>
      <c r="J382" s="54">
        <v>2742.6</v>
      </c>
      <c r="K382" s="71">
        <v>188</v>
      </c>
      <c r="L382" s="75">
        <v>18988825.059999999</v>
      </c>
      <c r="M382" s="61">
        <v>0</v>
      </c>
      <c r="N382" s="61">
        <v>0</v>
      </c>
      <c r="O382" s="61">
        <v>0</v>
      </c>
      <c r="P382" s="61">
        <f t="shared" si="44"/>
        <v>18988825.059999999</v>
      </c>
      <c r="Q382" s="94">
        <f t="shared" si="46"/>
        <v>5779.2327540554525</v>
      </c>
      <c r="R382" s="56">
        <v>9673</v>
      </c>
      <c r="S382" s="57" t="s">
        <v>18</v>
      </c>
      <c r="T382" s="12"/>
      <c r="U382" s="12"/>
    </row>
    <row r="383" spans="1:21" ht="18.75" customHeight="1">
      <c r="A383" s="65" t="s">
        <v>89</v>
      </c>
      <c r="B383" s="70" t="s">
        <v>167</v>
      </c>
      <c r="C383" s="49">
        <v>1983</v>
      </c>
      <c r="D383" s="58" t="s">
        <v>20</v>
      </c>
      <c r="E383" s="58" t="s">
        <v>19</v>
      </c>
      <c r="F383" s="58">
        <v>5</v>
      </c>
      <c r="G383" s="58">
        <v>6</v>
      </c>
      <c r="H383" s="54">
        <v>4352.8999999999996</v>
      </c>
      <c r="I383" s="54">
        <v>3864.1</v>
      </c>
      <c r="J383" s="54">
        <v>3105.04</v>
      </c>
      <c r="K383" s="71">
        <v>168</v>
      </c>
      <c r="L383" s="75">
        <v>27966995.420000002</v>
      </c>
      <c r="M383" s="61">
        <v>0</v>
      </c>
      <c r="N383" s="61">
        <v>0</v>
      </c>
      <c r="O383" s="61">
        <v>0</v>
      </c>
      <c r="P383" s="61">
        <f t="shared" si="44"/>
        <v>27966995.420000002</v>
      </c>
      <c r="Q383" s="94">
        <f t="shared" si="46"/>
        <v>6424.9110753750383</v>
      </c>
      <c r="R383" s="56">
        <v>9673</v>
      </c>
      <c r="S383" s="57" t="s">
        <v>18</v>
      </c>
      <c r="T383" s="12"/>
      <c r="U383" s="12"/>
    </row>
    <row r="384" spans="1:21">
      <c r="A384" s="105" t="s">
        <v>90</v>
      </c>
      <c r="B384" s="70" t="s">
        <v>168</v>
      </c>
      <c r="C384" s="49">
        <v>1976</v>
      </c>
      <c r="D384" s="58" t="s">
        <v>20</v>
      </c>
      <c r="E384" s="58" t="s">
        <v>36</v>
      </c>
      <c r="F384" s="58">
        <v>5</v>
      </c>
      <c r="G384" s="58">
        <v>6</v>
      </c>
      <c r="H384" s="54">
        <v>5021</v>
      </c>
      <c r="I384" s="54">
        <v>4259.3</v>
      </c>
      <c r="J384" s="54">
        <v>3470.8</v>
      </c>
      <c r="K384" s="71">
        <v>217</v>
      </c>
      <c r="L384" s="75">
        <v>14782540.17</v>
      </c>
      <c r="M384" s="61">
        <v>0</v>
      </c>
      <c r="N384" s="61">
        <v>0</v>
      </c>
      <c r="O384" s="61">
        <v>0</v>
      </c>
      <c r="P384" s="61">
        <f t="shared" si="44"/>
        <v>14782540.17</v>
      </c>
      <c r="Q384" s="94">
        <f t="shared" si="46"/>
        <v>2944.1426349332801</v>
      </c>
      <c r="R384" s="56">
        <v>9673</v>
      </c>
      <c r="S384" s="57" t="s">
        <v>18</v>
      </c>
    </row>
    <row r="385" spans="1:21">
      <c r="A385" s="105" t="s">
        <v>91</v>
      </c>
      <c r="B385" s="70" t="s">
        <v>169</v>
      </c>
      <c r="C385" s="49">
        <v>1941</v>
      </c>
      <c r="D385" s="58">
        <v>1963</v>
      </c>
      <c r="E385" s="58" t="s">
        <v>19</v>
      </c>
      <c r="F385" s="58">
        <v>2</v>
      </c>
      <c r="G385" s="58">
        <v>2</v>
      </c>
      <c r="H385" s="54">
        <v>583</v>
      </c>
      <c r="I385" s="54">
        <v>461</v>
      </c>
      <c r="J385" s="54">
        <v>318.23</v>
      </c>
      <c r="K385" s="71">
        <v>36</v>
      </c>
      <c r="L385" s="75">
        <v>4382580.5</v>
      </c>
      <c r="M385" s="61">
        <v>0</v>
      </c>
      <c r="N385" s="61">
        <v>0</v>
      </c>
      <c r="O385" s="61">
        <v>0</v>
      </c>
      <c r="P385" s="61">
        <f t="shared" ref="P385:P399" si="47">L385-M385-N385-O385</f>
        <v>4382580.5</v>
      </c>
      <c r="Q385" s="94">
        <f t="shared" si="46"/>
        <v>7517.2907375643226</v>
      </c>
      <c r="R385" s="56">
        <v>9673</v>
      </c>
      <c r="S385" s="57" t="s">
        <v>18</v>
      </c>
    </row>
    <row r="386" spans="1:21">
      <c r="A386" s="65" t="s">
        <v>92</v>
      </c>
      <c r="B386" s="70" t="s">
        <v>170</v>
      </c>
      <c r="C386" s="49">
        <v>1948</v>
      </c>
      <c r="D386" s="58" t="s">
        <v>20</v>
      </c>
      <c r="E386" s="58" t="s">
        <v>39</v>
      </c>
      <c r="F386" s="58">
        <v>2</v>
      </c>
      <c r="G386" s="58">
        <v>2</v>
      </c>
      <c r="H386" s="54">
        <v>436.1</v>
      </c>
      <c r="I386" s="54">
        <v>387.8</v>
      </c>
      <c r="J386" s="54">
        <v>146.69999999999999</v>
      </c>
      <c r="K386" s="71">
        <v>17</v>
      </c>
      <c r="L386" s="75">
        <v>3661276.67</v>
      </c>
      <c r="M386" s="61">
        <v>0</v>
      </c>
      <c r="N386" s="61">
        <v>0</v>
      </c>
      <c r="O386" s="61">
        <v>0</v>
      </c>
      <c r="P386" s="61">
        <f t="shared" si="47"/>
        <v>3661276.67</v>
      </c>
      <c r="Q386" s="94">
        <f t="shared" si="46"/>
        <v>8395.4979821141933</v>
      </c>
      <c r="R386" s="56">
        <v>9673</v>
      </c>
      <c r="S386" s="57" t="s">
        <v>18</v>
      </c>
      <c r="T386" s="12"/>
      <c r="U386" s="12"/>
    </row>
    <row r="387" spans="1:21" ht="18.75" customHeight="1">
      <c r="A387" s="105" t="s">
        <v>93</v>
      </c>
      <c r="B387" s="70" t="s">
        <v>171</v>
      </c>
      <c r="C387" s="49">
        <v>1993</v>
      </c>
      <c r="D387" s="58" t="s">
        <v>20</v>
      </c>
      <c r="E387" s="58" t="s">
        <v>36</v>
      </c>
      <c r="F387" s="58">
        <v>10</v>
      </c>
      <c r="G387" s="58">
        <v>8</v>
      </c>
      <c r="H387" s="54">
        <v>20736.3</v>
      </c>
      <c r="I387" s="54">
        <v>18131.099999999999</v>
      </c>
      <c r="J387" s="54">
        <v>15650.2</v>
      </c>
      <c r="K387" s="71">
        <v>801</v>
      </c>
      <c r="L387" s="75">
        <v>74903128.840000004</v>
      </c>
      <c r="M387" s="61">
        <v>0</v>
      </c>
      <c r="N387" s="61">
        <v>0</v>
      </c>
      <c r="O387" s="61">
        <v>0</v>
      </c>
      <c r="P387" s="61">
        <f t="shared" si="47"/>
        <v>74903128.840000004</v>
      </c>
      <c r="Q387" s="94">
        <f t="shared" si="46"/>
        <v>3612.1742470932618</v>
      </c>
      <c r="R387" s="56">
        <v>9673</v>
      </c>
      <c r="S387" s="57" t="s">
        <v>18</v>
      </c>
      <c r="T387" s="12"/>
      <c r="U387" s="12"/>
    </row>
    <row r="388" spans="1:21">
      <c r="A388" s="105" t="s">
        <v>94</v>
      </c>
      <c r="B388" s="70" t="s">
        <v>172</v>
      </c>
      <c r="C388" s="49">
        <v>1957</v>
      </c>
      <c r="D388" s="58" t="s">
        <v>20</v>
      </c>
      <c r="E388" s="58" t="s">
        <v>19</v>
      </c>
      <c r="F388" s="58">
        <v>4</v>
      </c>
      <c r="G388" s="58">
        <v>3</v>
      </c>
      <c r="H388" s="54">
        <v>3169.5</v>
      </c>
      <c r="I388" s="54">
        <v>1595.1</v>
      </c>
      <c r="J388" s="54">
        <v>1361.6</v>
      </c>
      <c r="K388" s="71">
        <v>62</v>
      </c>
      <c r="L388" s="75">
        <v>11559185.83</v>
      </c>
      <c r="M388" s="61">
        <v>0</v>
      </c>
      <c r="N388" s="61">
        <v>0</v>
      </c>
      <c r="O388" s="61">
        <v>0</v>
      </c>
      <c r="P388" s="61">
        <f t="shared" si="47"/>
        <v>11559185.83</v>
      </c>
      <c r="Q388" s="94">
        <f t="shared" si="46"/>
        <v>3647.0060987537468</v>
      </c>
      <c r="R388" s="56">
        <v>9673</v>
      </c>
      <c r="S388" s="57" t="s">
        <v>18</v>
      </c>
    </row>
    <row r="389" spans="1:21">
      <c r="A389" s="65" t="s">
        <v>95</v>
      </c>
      <c r="B389" s="70" t="s">
        <v>173</v>
      </c>
      <c r="C389" s="49">
        <v>1954</v>
      </c>
      <c r="D389" s="58">
        <v>2014</v>
      </c>
      <c r="E389" s="58" t="s">
        <v>19</v>
      </c>
      <c r="F389" s="58">
        <v>4</v>
      </c>
      <c r="G389" s="58">
        <v>4</v>
      </c>
      <c r="H389" s="54">
        <v>6524.2</v>
      </c>
      <c r="I389" s="54">
        <v>3073.3</v>
      </c>
      <c r="J389" s="54">
        <v>2962.13</v>
      </c>
      <c r="K389" s="71">
        <v>94</v>
      </c>
      <c r="L389" s="75">
        <v>10609013.619999999</v>
      </c>
      <c r="M389" s="61">
        <v>0</v>
      </c>
      <c r="N389" s="61">
        <v>0</v>
      </c>
      <c r="O389" s="61">
        <v>0</v>
      </c>
      <c r="P389" s="61">
        <f t="shared" si="47"/>
        <v>10609013.619999999</v>
      </c>
      <c r="Q389" s="94">
        <f t="shared" si="46"/>
        <v>1626.1018393059685</v>
      </c>
      <c r="R389" s="56">
        <v>9673</v>
      </c>
      <c r="S389" s="57" t="s">
        <v>18</v>
      </c>
      <c r="T389" s="12"/>
      <c r="U389" s="12"/>
    </row>
    <row r="390" spans="1:21" ht="18.75" customHeight="1">
      <c r="A390" s="105" t="s">
        <v>96</v>
      </c>
      <c r="B390" s="70" t="s">
        <v>174</v>
      </c>
      <c r="C390" s="49">
        <v>1946</v>
      </c>
      <c r="D390" s="58">
        <v>1976</v>
      </c>
      <c r="E390" s="58" t="s">
        <v>19</v>
      </c>
      <c r="F390" s="58">
        <v>3</v>
      </c>
      <c r="G390" s="58">
        <v>2</v>
      </c>
      <c r="H390" s="54">
        <v>943.2</v>
      </c>
      <c r="I390" s="54">
        <v>884.6</v>
      </c>
      <c r="J390" s="54">
        <v>781.8</v>
      </c>
      <c r="K390" s="71">
        <v>41</v>
      </c>
      <c r="L390" s="75">
        <v>8246418.2599999998</v>
      </c>
      <c r="M390" s="61">
        <v>0</v>
      </c>
      <c r="N390" s="61">
        <v>0</v>
      </c>
      <c r="O390" s="61">
        <v>0</v>
      </c>
      <c r="P390" s="61">
        <f t="shared" si="47"/>
        <v>8246418.2599999998</v>
      </c>
      <c r="Q390" s="94">
        <f t="shared" si="46"/>
        <v>8743.0219041560631</v>
      </c>
      <c r="R390" s="56">
        <v>9673</v>
      </c>
      <c r="S390" s="57" t="s">
        <v>18</v>
      </c>
      <c r="T390" s="12"/>
      <c r="U390" s="12"/>
    </row>
    <row r="391" spans="1:21">
      <c r="A391" s="105" t="s">
        <v>97</v>
      </c>
      <c r="B391" s="70" t="s">
        <v>175</v>
      </c>
      <c r="C391" s="49">
        <v>1968</v>
      </c>
      <c r="D391" s="58" t="s">
        <v>20</v>
      </c>
      <c r="E391" s="58" t="s">
        <v>19</v>
      </c>
      <c r="F391" s="58">
        <v>5</v>
      </c>
      <c r="G391" s="58">
        <v>4</v>
      </c>
      <c r="H391" s="54">
        <v>3432</v>
      </c>
      <c r="I391" s="54">
        <v>3409.7</v>
      </c>
      <c r="J391" s="54">
        <v>3018</v>
      </c>
      <c r="K391" s="71">
        <v>161</v>
      </c>
      <c r="L391" s="75">
        <v>15324649.779999999</v>
      </c>
      <c r="M391" s="61">
        <v>0</v>
      </c>
      <c r="N391" s="61">
        <v>0</v>
      </c>
      <c r="O391" s="61">
        <v>0</v>
      </c>
      <c r="P391" s="61">
        <f t="shared" si="47"/>
        <v>15324649.779999999</v>
      </c>
      <c r="Q391" s="94">
        <f t="shared" si="46"/>
        <v>4465.2242948717949</v>
      </c>
      <c r="R391" s="56">
        <v>9673</v>
      </c>
      <c r="S391" s="57" t="s">
        <v>18</v>
      </c>
    </row>
    <row r="392" spans="1:21">
      <c r="A392" s="65" t="s">
        <v>98</v>
      </c>
      <c r="B392" s="70" t="s">
        <v>176</v>
      </c>
      <c r="C392" s="49">
        <v>1971</v>
      </c>
      <c r="D392" s="58" t="s">
        <v>20</v>
      </c>
      <c r="E392" s="58" t="s">
        <v>19</v>
      </c>
      <c r="F392" s="58">
        <v>5</v>
      </c>
      <c r="G392" s="58">
        <v>6</v>
      </c>
      <c r="H392" s="54">
        <v>4520.8</v>
      </c>
      <c r="I392" s="54">
        <v>4440.6000000000004</v>
      </c>
      <c r="J392" s="54">
        <v>3815.3</v>
      </c>
      <c r="K392" s="71">
        <v>221</v>
      </c>
      <c r="L392" s="75">
        <v>20149147</v>
      </c>
      <c r="M392" s="61">
        <v>0</v>
      </c>
      <c r="N392" s="61">
        <v>0</v>
      </c>
      <c r="O392" s="61">
        <v>0</v>
      </c>
      <c r="P392" s="61">
        <f t="shared" si="47"/>
        <v>20149147</v>
      </c>
      <c r="Q392" s="94">
        <f t="shared" si="46"/>
        <v>4456.9870376924437</v>
      </c>
      <c r="R392" s="56">
        <v>9673</v>
      </c>
      <c r="S392" s="57" t="s">
        <v>18</v>
      </c>
    </row>
    <row r="393" spans="1:21">
      <c r="A393" s="65" t="s">
        <v>99</v>
      </c>
      <c r="B393" s="70" t="s">
        <v>389</v>
      </c>
      <c r="C393" s="137">
        <v>1957</v>
      </c>
      <c r="D393" s="58" t="s">
        <v>20</v>
      </c>
      <c r="E393" s="58" t="s">
        <v>19</v>
      </c>
      <c r="F393" s="58">
        <v>3</v>
      </c>
      <c r="G393" s="58">
        <v>2</v>
      </c>
      <c r="H393" s="54">
        <v>1446.2</v>
      </c>
      <c r="I393" s="54">
        <v>518</v>
      </c>
      <c r="J393" s="54">
        <v>265.62</v>
      </c>
      <c r="K393" s="71">
        <v>43</v>
      </c>
      <c r="L393" s="75">
        <v>4443764</v>
      </c>
      <c r="M393" s="61">
        <v>0</v>
      </c>
      <c r="N393" s="61">
        <v>0</v>
      </c>
      <c r="O393" s="61">
        <v>0</v>
      </c>
      <c r="P393" s="61">
        <f t="shared" si="47"/>
        <v>4443764</v>
      </c>
      <c r="Q393" s="94">
        <f t="shared" si="46"/>
        <v>3072.717466463836</v>
      </c>
      <c r="R393" s="56">
        <v>9673</v>
      </c>
      <c r="S393" s="57" t="s">
        <v>18</v>
      </c>
    </row>
    <row r="394" spans="1:21">
      <c r="A394" s="105" t="s">
        <v>100</v>
      </c>
      <c r="B394" s="70" t="s">
        <v>177</v>
      </c>
      <c r="C394" s="49">
        <v>1947</v>
      </c>
      <c r="D394" s="58" t="s">
        <v>20</v>
      </c>
      <c r="E394" s="58" t="s">
        <v>24</v>
      </c>
      <c r="F394" s="58">
        <v>2</v>
      </c>
      <c r="G394" s="58">
        <v>2</v>
      </c>
      <c r="H394" s="54">
        <v>520.9</v>
      </c>
      <c r="I394" s="54">
        <v>464.5</v>
      </c>
      <c r="J394" s="54">
        <v>113.86</v>
      </c>
      <c r="K394" s="71">
        <v>17</v>
      </c>
      <c r="L394" s="75">
        <v>4367702.46</v>
      </c>
      <c r="M394" s="61">
        <v>0</v>
      </c>
      <c r="N394" s="61">
        <v>0</v>
      </c>
      <c r="O394" s="61">
        <v>0</v>
      </c>
      <c r="P394" s="61">
        <f t="shared" si="47"/>
        <v>4367702.46</v>
      </c>
      <c r="Q394" s="94">
        <f t="shared" si="46"/>
        <v>8384.915454021886</v>
      </c>
      <c r="R394" s="56">
        <v>9673</v>
      </c>
      <c r="S394" s="57" t="s">
        <v>18</v>
      </c>
    </row>
    <row r="395" spans="1:21">
      <c r="A395" s="105" t="s">
        <v>390</v>
      </c>
      <c r="B395" s="70" t="s">
        <v>178</v>
      </c>
      <c r="C395" s="49">
        <v>1946</v>
      </c>
      <c r="D395" s="58" t="s">
        <v>20</v>
      </c>
      <c r="E395" s="58" t="s">
        <v>24</v>
      </c>
      <c r="F395" s="58">
        <v>2</v>
      </c>
      <c r="G395" s="58">
        <v>2</v>
      </c>
      <c r="H395" s="54">
        <v>546.36</v>
      </c>
      <c r="I395" s="54">
        <v>473.8</v>
      </c>
      <c r="J395" s="54">
        <v>415.9</v>
      </c>
      <c r="K395" s="71">
        <v>20</v>
      </c>
      <c r="L395" s="75">
        <v>4142029.55</v>
      </c>
      <c r="M395" s="61">
        <v>0</v>
      </c>
      <c r="N395" s="61">
        <v>0</v>
      </c>
      <c r="O395" s="61">
        <v>0</v>
      </c>
      <c r="P395" s="61">
        <f t="shared" si="47"/>
        <v>4142029.55</v>
      </c>
      <c r="Q395" s="94">
        <f t="shared" si="46"/>
        <v>7581.1361556482898</v>
      </c>
      <c r="R395" s="56">
        <v>9673</v>
      </c>
      <c r="S395" s="57" t="s">
        <v>18</v>
      </c>
    </row>
    <row r="396" spans="1:21">
      <c r="A396" s="65" t="s">
        <v>422</v>
      </c>
      <c r="B396" s="70" t="s">
        <v>179</v>
      </c>
      <c r="C396" s="49">
        <v>1978</v>
      </c>
      <c r="D396" s="58" t="s">
        <v>20</v>
      </c>
      <c r="E396" s="58" t="s">
        <v>19</v>
      </c>
      <c r="F396" s="58">
        <v>5</v>
      </c>
      <c r="G396" s="58">
        <v>1</v>
      </c>
      <c r="H396" s="54">
        <v>2725.2</v>
      </c>
      <c r="I396" s="54">
        <v>2149.8000000000002</v>
      </c>
      <c r="J396" s="54">
        <v>1846.5</v>
      </c>
      <c r="K396" s="71">
        <v>131</v>
      </c>
      <c r="L396" s="75">
        <v>13453443.07</v>
      </c>
      <c r="M396" s="61">
        <v>0</v>
      </c>
      <c r="N396" s="61">
        <v>0</v>
      </c>
      <c r="O396" s="61">
        <v>0</v>
      </c>
      <c r="P396" s="61">
        <f t="shared" si="47"/>
        <v>13453443.07</v>
      </c>
      <c r="Q396" s="94">
        <f t="shared" si="46"/>
        <v>4936.6810032291214</v>
      </c>
      <c r="R396" s="56">
        <v>9673</v>
      </c>
      <c r="S396" s="57" t="s">
        <v>18</v>
      </c>
    </row>
    <row r="397" spans="1:21">
      <c r="A397" s="105" t="s">
        <v>423</v>
      </c>
      <c r="B397" s="70" t="s">
        <v>366</v>
      </c>
      <c r="C397" s="49" t="s">
        <v>32</v>
      </c>
      <c r="D397" s="58" t="s">
        <v>20</v>
      </c>
      <c r="E397" s="58" t="s">
        <v>19</v>
      </c>
      <c r="F397" s="58">
        <v>2</v>
      </c>
      <c r="G397" s="58">
        <v>1</v>
      </c>
      <c r="H397" s="54">
        <v>342.6</v>
      </c>
      <c r="I397" s="54">
        <v>229.2</v>
      </c>
      <c r="J397" s="54">
        <v>171.3</v>
      </c>
      <c r="K397" s="71">
        <v>8</v>
      </c>
      <c r="L397" s="75">
        <v>2015094.4</v>
      </c>
      <c r="M397" s="61">
        <v>0</v>
      </c>
      <c r="N397" s="61">
        <v>0</v>
      </c>
      <c r="O397" s="61">
        <v>0</v>
      </c>
      <c r="P397" s="61">
        <f t="shared" si="47"/>
        <v>2015094.4</v>
      </c>
      <c r="Q397" s="94">
        <f t="shared" si="46"/>
        <v>5881.7699941622877</v>
      </c>
      <c r="R397" s="56">
        <v>9673</v>
      </c>
      <c r="S397" s="57" t="s">
        <v>18</v>
      </c>
    </row>
    <row r="398" spans="1:21">
      <c r="A398" s="105" t="s">
        <v>424</v>
      </c>
      <c r="B398" s="70" t="s">
        <v>367</v>
      </c>
      <c r="C398" s="49" t="s">
        <v>32</v>
      </c>
      <c r="D398" s="58">
        <v>2013</v>
      </c>
      <c r="E398" s="58" t="s">
        <v>19</v>
      </c>
      <c r="F398" s="58">
        <v>2</v>
      </c>
      <c r="G398" s="58">
        <v>3</v>
      </c>
      <c r="H398" s="54">
        <v>1281.8</v>
      </c>
      <c r="I398" s="54">
        <v>856.4</v>
      </c>
      <c r="J398" s="54">
        <v>760.2</v>
      </c>
      <c r="K398" s="71">
        <v>45</v>
      </c>
      <c r="L398" s="75">
        <v>7305266.96</v>
      </c>
      <c r="M398" s="61">
        <v>0</v>
      </c>
      <c r="N398" s="61">
        <v>0</v>
      </c>
      <c r="O398" s="61">
        <v>0</v>
      </c>
      <c r="P398" s="61">
        <f t="shared" si="47"/>
        <v>7305266.96</v>
      </c>
      <c r="Q398" s="94">
        <f t="shared" si="46"/>
        <v>5699.2252769542829</v>
      </c>
      <c r="R398" s="56">
        <v>9673</v>
      </c>
      <c r="S398" s="57" t="s">
        <v>18</v>
      </c>
    </row>
    <row r="399" spans="1:21">
      <c r="A399" s="65" t="s">
        <v>425</v>
      </c>
      <c r="B399" s="70" t="s">
        <v>180</v>
      </c>
      <c r="C399" s="49">
        <v>1979</v>
      </c>
      <c r="D399" s="58" t="s">
        <v>20</v>
      </c>
      <c r="E399" s="58" t="s">
        <v>19</v>
      </c>
      <c r="F399" s="58">
        <v>9</v>
      </c>
      <c r="G399" s="58">
        <v>4</v>
      </c>
      <c r="H399" s="54">
        <v>21668.639999999999</v>
      </c>
      <c r="I399" s="54">
        <v>14759</v>
      </c>
      <c r="J399" s="54">
        <v>12718.76</v>
      </c>
      <c r="K399" s="71">
        <v>816</v>
      </c>
      <c r="L399" s="75">
        <v>17500500</v>
      </c>
      <c r="M399" s="61">
        <v>0</v>
      </c>
      <c r="N399" s="61">
        <v>0</v>
      </c>
      <c r="O399" s="61">
        <v>0</v>
      </c>
      <c r="P399" s="61">
        <f t="shared" si="47"/>
        <v>17500500</v>
      </c>
      <c r="Q399" s="94">
        <f t="shared" si="46"/>
        <v>807.64182708282567</v>
      </c>
      <c r="R399" s="56">
        <v>9673</v>
      </c>
      <c r="S399" s="57" t="s">
        <v>18</v>
      </c>
    </row>
  </sheetData>
  <customSheetViews>
    <customSheetView guid="{9872BAE3-55C4-497B-A21D-C80B61179128}" showPageBreaks="1" view="pageBreakPreview">
      <pane ySplit="1" topLeftCell="A113" activePane="bottomLeft" state="frozen"/>
      <selection pane="bottomLeft" activeCell="A136" sqref="A136:IV136"/>
      <pageMargins left="0" right="0" top="0.55118110236220474" bottom="0.35433070866141736" header="0.31496062992125984" footer="0.31496062992125984"/>
      <printOptions horizontalCentered="1"/>
      <pageSetup paperSize="9" scale="62" orientation="landscape" r:id="rId1"/>
    </customSheetView>
  </customSheetViews>
  <mergeCells count="124">
    <mergeCell ref="A316:B316"/>
    <mergeCell ref="A270:B270"/>
    <mergeCell ref="A276:B276"/>
    <mergeCell ref="A282:B282"/>
    <mergeCell ref="A293:B293"/>
    <mergeCell ref="A315:S315"/>
    <mergeCell ref="A300:B300"/>
    <mergeCell ref="A309:B309"/>
    <mergeCell ref="A308:S308"/>
    <mergeCell ref="A299:S299"/>
    <mergeCell ref="A253:B253"/>
    <mergeCell ref="A242:S242"/>
    <mergeCell ref="A257:B257"/>
    <mergeCell ref="A263:B263"/>
    <mergeCell ref="A295:S295"/>
    <mergeCell ref="A296:B296"/>
    <mergeCell ref="A243:B243"/>
    <mergeCell ref="A212:S212"/>
    <mergeCell ref="A292:S292"/>
    <mergeCell ref="A281:S281"/>
    <mergeCell ref="A275:S275"/>
    <mergeCell ref="A269:S269"/>
    <mergeCell ref="A247:S247"/>
    <mergeCell ref="A265:S265"/>
    <mergeCell ref="A218:S218"/>
    <mergeCell ref="A215:S215"/>
    <mergeCell ref="A219:B219"/>
    <mergeCell ref="A248:B248"/>
    <mergeCell ref="E7:E10"/>
    <mergeCell ref="A173:S173"/>
    <mergeCell ref="A4:S4"/>
    <mergeCell ref="I8:I9"/>
    <mergeCell ref="A46:B46"/>
    <mergeCell ref="A52:B52"/>
    <mergeCell ref="C7:D7"/>
    <mergeCell ref="A161:B161"/>
    <mergeCell ref="A87:S87"/>
    <mergeCell ref="A163:S163"/>
    <mergeCell ref="A153:B153"/>
    <mergeCell ref="A69:S69"/>
    <mergeCell ref="A76:B76"/>
    <mergeCell ref="A79:S79"/>
    <mergeCell ref="A93:S93"/>
    <mergeCell ref="A96:S96"/>
    <mergeCell ref="A97:B97"/>
    <mergeCell ref="A118:S118"/>
    <mergeCell ref="A88:B88"/>
    <mergeCell ref="A94:B94"/>
    <mergeCell ref="A100:B100"/>
    <mergeCell ref="A252:S252"/>
    <mergeCell ref="P1:U1"/>
    <mergeCell ref="P2:U2"/>
    <mergeCell ref="A12:B12"/>
    <mergeCell ref="A7:A10"/>
    <mergeCell ref="B7:B10"/>
    <mergeCell ref="C8:C10"/>
    <mergeCell ref="F7:F10"/>
    <mergeCell ref="A156:B156"/>
    <mergeCell ref="A51:S51"/>
    <mergeCell ref="A113:B113"/>
    <mergeCell ref="A213:B213"/>
    <mergeCell ref="A216:B216"/>
    <mergeCell ref="A210:B210"/>
    <mergeCell ref="A209:S209"/>
    <mergeCell ref="A170:S170"/>
    <mergeCell ref="A167:S167"/>
    <mergeCell ref="A119:B119"/>
    <mergeCell ref="A80:B80"/>
    <mergeCell ref="A84:B84"/>
    <mergeCell ref="A83:S83"/>
    <mergeCell ref="L8:L9"/>
    <mergeCell ref="K7:K9"/>
    <mergeCell ref="G7:G10"/>
    <mergeCell ref="T301:U304"/>
    <mergeCell ref="H7:H9"/>
    <mergeCell ref="L7:P7"/>
    <mergeCell ref="S7:S10"/>
    <mergeCell ref="I7:J7"/>
    <mergeCell ref="R7:R9"/>
    <mergeCell ref="J8:J9"/>
    <mergeCell ref="M8:P8"/>
    <mergeCell ref="D8:D10"/>
    <mergeCell ref="A141:S141"/>
    <mergeCell ref="A137:S137"/>
    <mergeCell ref="A134:S134"/>
    <mergeCell ref="A112:S112"/>
    <mergeCell ref="A13:S13"/>
    <mergeCell ref="A14:B14"/>
    <mergeCell ref="A25:S25"/>
    <mergeCell ref="A146:B146"/>
    <mergeCell ref="Q7:Q9"/>
    <mergeCell ref="A266:B266"/>
    <mergeCell ref="A155:S155"/>
    <mergeCell ref="A152:S152"/>
    <mergeCell ref="A176:S176"/>
    <mergeCell ref="A262:S262"/>
    <mergeCell ref="A256:S256"/>
    <mergeCell ref="A205:S205"/>
    <mergeCell ref="A200:B200"/>
    <mergeCell ref="A206:B206"/>
    <mergeCell ref="A138:B138"/>
    <mergeCell ref="A160:S160"/>
    <mergeCell ref="A177:B177"/>
    <mergeCell ref="A195:B195"/>
    <mergeCell ref="A164:B164"/>
    <mergeCell ref="A168:B168"/>
    <mergeCell ref="A171:B171"/>
    <mergeCell ref="A145:S145"/>
    <mergeCell ref="A199:S199"/>
    <mergeCell ref="A194:S194"/>
    <mergeCell ref="A174:B174"/>
    <mergeCell ref="A125:S125"/>
    <mergeCell ref="A142:B142"/>
    <mergeCell ref="A99:S99"/>
    <mergeCell ref="A135:B135"/>
    <mergeCell ref="A126:B126"/>
    <mergeCell ref="A130:B130"/>
    <mergeCell ref="A26:B26"/>
    <mergeCell ref="A45:S45"/>
    <mergeCell ref="A129:S129"/>
    <mergeCell ref="A121:S121"/>
    <mergeCell ref="A122:B122"/>
    <mergeCell ref="A70:B70"/>
    <mergeCell ref="A75:S75"/>
  </mergeCells>
  <phoneticPr fontId="4" type="noConversion"/>
  <printOptions horizontalCentered="1"/>
  <pageMargins left="0" right="0" top="0.39370078740157483" bottom="0.35433070866141736" header="0" footer="0"/>
  <pageSetup paperSize="9" scale="47" firstPageNumber="2" orientation="landscape" useFirstPageNumber="1" r:id="rId2"/>
  <headerFooter>
    <oddHeader>&amp;C&amp;P</oddHeader>
  </headerFooter>
  <rowBreaks count="8" manualBreakCount="8">
    <brk id="37" max="18" man="1"/>
    <brk id="82" max="18" man="1"/>
    <brk id="124" max="18" man="1"/>
    <brk id="161" max="18" man="1"/>
    <brk id="202" max="18" man="1"/>
    <brk id="245" max="18" man="1"/>
    <brk id="287" max="18" man="1"/>
    <brk id="338" max="18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X25" sqref="X25"/>
    </sheetView>
  </sheetViews>
  <sheetFormatPr defaultRowHeight="14.4"/>
  <cols>
    <col min="8" max="8" width="9.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17.1 перечень МКД</vt:lpstr>
      <vt:lpstr>Лист1</vt:lpstr>
      <vt:lpstr>'17.1 перечень МКД'!Заголовки_для_печати</vt:lpstr>
      <vt:lpstr>'17.1 перечень МКД'!Область_печати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Татьяна Прудникова</cp:lastModifiedBy>
  <cp:lastPrinted>2016-01-29T08:14:32Z</cp:lastPrinted>
  <dcterms:created xsi:type="dcterms:W3CDTF">2012-12-13T11:50:40Z</dcterms:created>
  <dcterms:modified xsi:type="dcterms:W3CDTF">2016-01-29T08:26:44Z</dcterms:modified>
</cp:coreProperties>
</file>